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janso\Downloads\"/>
    </mc:Choice>
  </mc:AlternateContent>
  <xr:revisionPtr revIDLastSave="0" documentId="13_ncr:1_{964E044E-AD02-4DBF-B9B7-3618392708DD}" xr6:coauthVersionLast="47" xr6:coauthVersionMax="47" xr10:uidLastSave="{00000000-0000-0000-0000-000000000000}"/>
  <bookViews>
    <workbookView xWindow="-108" yWindow="-108" windowWidth="23256" windowHeight="12456" tabRatio="873" xr2:uid="{00000000-000D-0000-FFFF-FFFF00000000}"/>
  </bookViews>
  <sheets>
    <sheet name="Overview E" sheetId="25" r:id="rId1"/>
    <sheet name="Overview W" sheetId="68" r:id="rId2"/>
    <sheet name="E6 (1)" sheetId="67" r:id="rId3"/>
    <sheet name="W6 (1)" sheetId="65" r:id="rId4"/>
    <sheet name="E6 (2)" sheetId="66" r:id="rId5"/>
    <sheet name="W6 (2)" sheetId="64" r:id="rId6"/>
    <sheet name="W5 (1)" sheetId="61" r:id="rId7"/>
    <sheet name="E5 (1)" sheetId="63" r:id="rId8"/>
    <sheet name="W5 (2)" sheetId="60" r:id="rId9"/>
    <sheet name="E5 (2)" sheetId="62" r:id="rId10"/>
    <sheet name="E4 (1)" sheetId="59" r:id="rId11"/>
    <sheet name="W4 (1)" sheetId="57" r:id="rId12"/>
    <sheet name="E4 (2)" sheetId="58" r:id="rId13"/>
    <sheet name="W4 (2)" sheetId="56" r:id="rId14"/>
    <sheet name="E3 (1)" sheetId="52" r:id="rId15"/>
    <sheet name="W3 (1)" sheetId="54" r:id="rId16"/>
    <sheet name="E3 (2)" sheetId="53" r:id="rId17"/>
    <sheet name="W3 (2)" sheetId="55" r:id="rId18"/>
    <sheet name="E2 (1)" sheetId="51" r:id="rId19"/>
    <sheet name="W2 (1)" sheetId="50" r:id="rId20"/>
    <sheet name="E2 (2)" sheetId="49" r:id="rId21"/>
    <sheet name="W2 (2)" sheetId="48" r:id="rId22"/>
    <sheet name="E1 (1)" sheetId="44" r:id="rId23"/>
    <sheet name="W1 (1)" sheetId="46" r:id="rId24"/>
    <sheet name="E1 (2)" sheetId="45" r:id="rId25"/>
    <sheet name="W1 (2)" sheetId="47" r:id="rId26"/>
    <sheet name="Prototype" sheetId="15" r:id="rId2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68" l="1"/>
  <c r="J8" i="68"/>
  <c r="J7" i="68"/>
  <c r="J6" i="68"/>
  <c r="J7" i="25"/>
  <c r="J6" i="25"/>
  <c r="J9" i="25" l="1"/>
  <c r="J8" i="25"/>
  <c r="S4" i="68" l="1"/>
  <c r="K9" i="68" s="1"/>
  <c r="J17" i="62"/>
  <c r="K7" i="68" l="1"/>
  <c r="K6" i="68"/>
  <c r="K8" i="68"/>
  <c r="K16" i="54" l="1"/>
  <c r="N38" i="67"/>
  <c r="M38" i="67"/>
  <c r="K38" i="67"/>
  <c r="J38" i="67"/>
  <c r="N34" i="67"/>
  <c r="M34" i="67"/>
  <c r="K34" i="67"/>
  <c r="J34" i="67"/>
  <c r="K30" i="67"/>
  <c r="J30" i="67"/>
  <c r="N29" i="67"/>
  <c r="M29" i="67"/>
  <c r="K29" i="67"/>
  <c r="J29" i="67"/>
  <c r="K25" i="67"/>
  <c r="J25" i="67"/>
  <c r="K24" i="67"/>
  <c r="J24" i="67"/>
  <c r="K23" i="67"/>
  <c r="J23" i="67"/>
  <c r="K22" i="67"/>
  <c r="J22" i="67"/>
  <c r="N21" i="67"/>
  <c r="M21" i="67"/>
  <c r="K21" i="67"/>
  <c r="J21" i="67"/>
  <c r="K17" i="67"/>
  <c r="J17" i="67"/>
  <c r="K16" i="67"/>
  <c r="J16" i="67"/>
  <c r="K15" i="67"/>
  <c r="J15" i="67"/>
  <c r="K14" i="67"/>
  <c r="J14" i="67"/>
  <c r="K13" i="67"/>
  <c r="J13" i="67"/>
  <c r="K12" i="67"/>
  <c r="J12" i="67"/>
  <c r="K11" i="67"/>
  <c r="J11" i="67"/>
  <c r="K10" i="67"/>
  <c r="J10" i="67"/>
  <c r="N9" i="67"/>
  <c r="M9" i="67"/>
  <c r="K9" i="67"/>
  <c r="J9" i="67"/>
  <c r="N38" i="66"/>
  <c r="M38" i="66"/>
  <c r="K38" i="66"/>
  <c r="J38" i="66"/>
  <c r="N34" i="66"/>
  <c r="M34" i="66"/>
  <c r="K34" i="66"/>
  <c r="J34" i="66"/>
  <c r="K30" i="66"/>
  <c r="J30" i="66"/>
  <c r="N29" i="66"/>
  <c r="M29" i="66"/>
  <c r="K29" i="66"/>
  <c r="J29" i="66"/>
  <c r="K25" i="66"/>
  <c r="J25" i="66"/>
  <c r="K24" i="66"/>
  <c r="J24" i="66"/>
  <c r="K23" i="66"/>
  <c r="J23" i="66"/>
  <c r="K22" i="66"/>
  <c r="J22" i="66"/>
  <c r="N21" i="66"/>
  <c r="M21" i="66"/>
  <c r="K21" i="66"/>
  <c r="J21" i="66"/>
  <c r="K17" i="66"/>
  <c r="J17" i="66"/>
  <c r="K16" i="66"/>
  <c r="J16" i="66"/>
  <c r="K15" i="66"/>
  <c r="J15" i="66"/>
  <c r="K14" i="66"/>
  <c r="J14" i="66"/>
  <c r="K13" i="66"/>
  <c r="J13" i="66"/>
  <c r="K12" i="66"/>
  <c r="J12" i="66"/>
  <c r="K11" i="66"/>
  <c r="J11" i="66"/>
  <c r="K10" i="66"/>
  <c r="J10" i="66"/>
  <c r="N9" i="66"/>
  <c r="M9" i="66"/>
  <c r="K9" i="66"/>
  <c r="J9" i="66"/>
  <c r="N38" i="65"/>
  <c r="M38" i="65"/>
  <c r="K38" i="65"/>
  <c r="J38" i="65"/>
  <c r="N34" i="65"/>
  <c r="M34" i="65"/>
  <c r="K34" i="65"/>
  <c r="J34" i="65"/>
  <c r="K30" i="65"/>
  <c r="J30" i="65"/>
  <c r="N29" i="65"/>
  <c r="M29" i="65"/>
  <c r="K29" i="65"/>
  <c r="J29" i="65"/>
  <c r="K25" i="65"/>
  <c r="J25" i="65"/>
  <c r="K24" i="65"/>
  <c r="J24" i="65"/>
  <c r="K23" i="65"/>
  <c r="J23" i="65"/>
  <c r="K22" i="65"/>
  <c r="J22" i="65"/>
  <c r="N21" i="65"/>
  <c r="M21" i="65"/>
  <c r="K21" i="65"/>
  <c r="J21" i="65"/>
  <c r="K17" i="65"/>
  <c r="J17" i="65"/>
  <c r="K16" i="65"/>
  <c r="J16" i="65"/>
  <c r="K15" i="65"/>
  <c r="J15" i="65"/>
  <c r="K14" i="65"/>
  <c r="J14" i="65"/>
  <c r="K13" i="65"/>
  <c r="J13" i="65"/>
  <c r="K12" i="65"/>
  <c r="J12" i="65"/>
  <c r="K11" i="65"/>
  <c r="J11" i="65"/>
  <c r="K10" i="65"/>
  <c r="J10" i="65"/>
  <c r="N9" i="65"/>
  <c r="M9" i="65"/>
  <c r="K9" i="65"/>
  <c r="J9" i="65"/>
  <c r="N38" i="64"/>
  <c r="M38" i="64"/>
  <c r="K38" i="64"/>
  <c r="J38" i="64"/>
  <c r="N34" i="64"/>
  <c r="M34" i="64"/>
  <c r="K34" i="64"/>
  <c r="J34" i="64"/>
  <c r="K30" i="64"/>
  <c r="J30" i="64"/>
  <c r="N29" i="64"/>
  <c r="M29" i="64"/>
  <c r="K29" i="64"/>
  <c r="J29" i="64"/>
  <c r="K25" i="64"/>
  <c r="J25" i="64"/>
  <c r="K24" i="64"/>
  <c r="J24" i="64"/>
  <c r="K23" i="64"/>
  <c r="J23" i="64"/>
  <c r="K22" i="64"/>
  <c r="J22" i="64"/>
  <c r="N21" i="64"/>
  <c r="M21" i="64"/>
  <c r="K21" i="64"/>
  <c r="J21" i="64"/>
  <c r="K17" i="64"/>
  <c r="J17" i="64"/>
  <c r="K16" i="64"/>
  <c r="J16" i="64"/>
  <c r="K15" i="64"/>
  <c r="J15" i="64"/>
  <c r="K14" i="64"/>
  <c r="J14" i="64"/>
  <c r="K13" i="64"/>
  <c r="J13" i="64"/>
  <c r="K12" i="64"/>
  <c r="J12" i="64"/>
  <c r="K11" i="64"/>
  <c r="J11" i="64"/>
  <c r="K10" i="64"/>
  <c r="J10" i="64"/>
  <c r="N9" i="64"/>
  <c r="M9" i="64"/>
  <c r="K9" i="64"/>
  <c r="J9" i="64"/>
  <c r="N38" i="63"/>
  <c r="M38" i="63"/>
  <c r="K38" i="63"/>
  <c r="J38" i="63"/>
  <c r="N34" i="63"/>
  <c r="M34" i="63"/>
  <c r="K34" i="63"/>
  <c r="J34" i="63"/>
  <c r="K30" i="63"/>
  <c r="J30" i="63"/>
  <c r="N29" i="63"/>
  <c r="M29" i="63"/>
  <c r="K29" i="63"/>
  <c r="J29" i="63"/>
  <c r="K25" i="63"/>
  <c r="J25" i="63"/>
  <c r="K24" i="63"/>
  <c r="J24" i="63"/>
  <c r="K23" i="63"/>
  <c r="J23" i="63"/>
  <c r="K22" i="63"/>
  <c r="J22" i="63"/>
  <c r="N21" i="63"/>
  <c r="M21" i="63"/>
  <c r="K21" i="63"/>
  <c r="J21" i="63"/>
  <c r="K17" i="63"/>
  <c r="J17" i="63"/>
  <c r="K16" i="63"/>
  <c r="J16" i="63"/>
  <c r="K15" i="63"/>
  <c r="J15" i="63"/>
  <c r="K14" i="63"/>
  <c r="J14" i="63"/>
  <c r="K13" i="63"/>
  <c r="J13" i="63"/>
  <c r="K12" i="63"/>
  <c r="J12" i="63"/>
  <c r="K11" i="63"/>
  <c r="J11" i="63"/>
  <c r="K10" i="63"/>
  <c r="J10" i="63"/>
  <c r="N9" i="63"/>
  <c r="M9" i="63"/>
  <c r="K9" i="63"/>
  <c r="J9" i="63"/>
  <c r="N38" i="62"/>
  <c r="M38" i="62"/>
  <c r="K38" i="62"/>
  <c r="J38" i="62"/>
  <c r="N34" i="62"/>
  <c r="M34" i="62"/>
  <c r="K34" i="62"/>
  <c r="J34" i="62"/>
  <c r="K30" i="62"/>
  <c r="J30" i="62"/>
  <c r="N29" i="62"/>
  <c r="M29" i="62"/>
  <c r="K29" i="62"/>
  <c r="J29" i="62"/>
  <c r="K25" i="62"/>
  <c r="J25" i="62"/>
  <c r="K24" i="62"/>
  <c r="J24" i="62"/>
  <c r="K23" i="62"/>
  <c r="J23" i="62"/>
  <c r="K22" i="62"/>
  <c r="J22" i="62"/>
  <c r="N21" i="62"/>
  <c r="M21" i="62"/>
  <c r="K21" i="62"/>
  <c r="J21" i="62"/>
  <c r="K17" i="62"/>
  <c r="K16" i="62"/>
  <c r="J16" i="62"/>
  <c r="K15" i="62"/>
  <c r="J15" i="62"/>
  <c r="K14" i="62"/>
  <c r="J14" i="62"/>
  <c r="K13" i="62"/>
  <c r="J13" i="62"/>
  <c r="K12" i="62"/>
  <c r="J12" i="62"/>
  <c r="K11" i="62"/>
  <c r="J11" i="62"/>
  <c r="K10" i="62"/>
  <c r="J10" i="62"/>
  <c r="N9" i="62"/>
  <c r="M9" i="62"/>
  <c r="K9" i="62"/>
  <c r="J9" i="62"/>
  <c r="N38" i="61"/>
  <c r="M38" i="61"/>
  <c r="K38" i="61"/>
  <c r="J38" i="61"/>
  <c r="N34" i="61"/>
  <c r="M34" i="61"/>
  <c r="K34" i="61"/>
  <c r="J34" i="61"/>
  <c r="K30" i="61"/>
  <c r="J30" i="61"/>
  <c r="N29" i="61"/>
  <c r="M29" i="61"/>
  <c r="K29" i="61"/>
  <c r="J29" i="61"/>
  <c r="K25" i="61"/>
  <c r="J25" i="61"/>
  <c r="K24" i="61"/>
  <c r="J24" i="61"/>
  <c r="K23" i="61"/>
  <c r="J23" i="61"/>
  <c r="K22" i="61"/>
  <c r="J22" i="61"/>
  <c r="N21" i="61"/>
  <c r="M21" i="61"/>
  <c r="K21" i="61"/>
  <c r="J21" i="61"/>
  <c r="K17" i="61"/>
  <c r="J17" i="61"/>
  <c r="K16" i="61"/>
  <c r="J16" i="61"/>
  <c r="K15" i="61"/>
  <c r="J15" i="61"/>
  <c r="K14" i="61"/>
  <c r="J14" i="61"/>
  <c r="K13" i="61"/>
  <c r="J13" i="61"/>
  <c r="K12" i="61"/>
  <c r="J12" i="61"/>
  <c r="K11" i="61"/>
  <c r="J11" i="61"/>
  <c r="K10" i="61"/>
  <c r="J10" i="61"/>
  <c r="N9" i="61"/>
  <c r="M9" i="61"/>
  <c r="K9" i="61"/>
  <c r="J9" i="61"/>
  <c r="N38" i="60"/>
  <c r="M38" i="60"/>
  <c r="K38" i="60"/>
  <c r="J38" i="60"/>
  <c r="N34" i="60"/>
  <c r="M34" i="60"/>
  <c r="K34" i="60"/>
  <c r="J34" i="60"/>
  <c r="K30" i="60"/>
  <c r="J30" i="60"/>
  <c r="N29" i="60"/>
  <c r="M29" i="60"/>
  <c r="K29" i="60"/>
  <c r="J29" i="60"/>
  <c r="K25" i="60"/>
  <c r="J25" i="60"/>
  <c r="K24" i="60"/>
  <c r="J24" i="60"/>
  <c r="K23" i="60"/>
  <c r="J23" i="60"/>
  <c r="K22" i="60"/>
  <c r="J22" i="60"/>
  <c r="N21" i="60"/>
  <c r="M21" i="60"/>
  <c r="K21" i="60"/>
  <c r="J21" i="60"/>
  <c r="K17" i="60"/>
  <c r="J17" i="60"/>
  <c r="K16" i="60"/>
  <c r="J16" i="60"/>
  <c r="K15" i="60"/>
  <c r="J15" i="60"/>
  <c r="K14" i="60"/>
  <c r="J14" i="60"/>
  <c r="K13" i="60"/>
  <c r="J13" i="60"/>
  <c r="K12" i="60"/>
  <c r="J12" i="60"/>
  <c r="K11" i="60"/>
  <c r="J11" i="60"/>
  <c r="K10" i="60"/>
  <c r="J10" i="60"/>
  <c r="N9" i="60"/>
  <c r="M9" i="60"/>
  <c r="K9" i="60"/>
  <c r="J9" i="60"/>
  <c r="N38" i="59"/>
  <c r="M38" i="59"/>
  <c r="K38" i="59"/>
  <c r="J38" i="59"/>
  <c r="N34" i="59"/>
  <c r="M34" i="59"/>
  <c r="K34" i="59"/>
  <c r="J34" i="59"/>
  <c r="K30" i="59"/>
  <c r="J30" i="59"/>
  <c r="N29" i="59"/>
  <c r="M29" i="59"/>
  <c r="K29" i="59"/>
  <c r="J29" i="59"/>
  <c r="K25" i="59"/>
  <c r="J25" i="59"/>
  <c r="K24" i="59"/>
  <c r="J24" i="59"/>
  <c r="K23" i="59"/>
  <c r="J23" i="59"/>
  <c r="K22" i="59"/>
  <c r="J22" i="59"/>
  <c r="N21" i="59"/>
  <c r="M21" i="59"/>
  <c r="K21" i="59"/>
  <c r="J21" i="59"/>
  <c r="K17" i="59"/>
  <c r="J17" i="59"/>
  <c r="K16" i="59"/>
  <c r="J16" i="59"/>
  <c r="K15" i="59"/>
  <c r="J15" i="59"/>
  <c r="K14" i="59"/>
  <c r="J14" i="59"/>
  <c r="K13" i="59"/>
  <c r="J13" i="59"/>
  <c r="K12" i="59"/>
  <c r="J12" i="59"/>
  <c r="K11" i="59"/>
  <c r="J11" i="59"/>
  <c r="K10" i="59"/>
  <c r="J10" i="59"/>
  <c r="N9" i="59"/>
  <c r="M9" i="59"/>
  <c r="M6" i="59" s="1"/>
  <c r="M7" i="59" s="1"/>
  <c r="K9" i="59"/>
  <c r="J9" i="59"/>
  <c r="N38" i="58"/>
  <c r="M38" i="58"/>
  <c r="K38" i="58"/>
  <c r="J38" i="58"/>
  <c r="N34" i="58"/>
  <c r="M34" i="58"/>
  <c r="K34" i="58"/>
  <c r="J34" i="58"/>
  <c r="K30" i="58"/>
  <c r="J30" i="58"/>
  <c r="N29" i="58"/>
  <c r="M29" i="58"/>
  <c r="K29" i="58"/>
  <c r="J29" i="58"/>
  <c r="K25" i="58"/>
  <c r="J25" i="58"/>
  <c r="K24" i="58"/>
  <c r="J24" i="58"/>
  <c r="K23" i="58"/>
  <c r="J23" i="58"/>
  <c r="K22" i="58"/>
  <c r="J22" i="58"/>
  <c r="N21" i="58"/>
  <c r="M21" i="58"/>
  <c r="K21" i="58"/>
  <c r="J21" i="58"/>
  <c r="K17" i="58"/>
  <c r="J17" i="58"/>
  <c r="K16" i="58"/>
  <c r="J16" i="58"/>
  <c r="K15" i="58"/>
  <c r="J15" i="58"/>
  <c r="K14" i="58"/>
  <c r="J14" i="58"/>
  <c r="K13" i="58"/>
  <c r="J13" i="58"/>
  <c r="K12" i="58"/>
  <c r="J12" i="58"/>
  <c r="K11" i="58"/>
  <c r="J11" i="58"/>
  <c r="K10" i="58"/>
  <c r="J10" i="58"/>
  <c r="N9" i="58"/>
  <c r="M9" i="58"/>
  <c r="K9" i="58"/>
  <c r="J9" i="58"/>
  <c r="N38" i="57"/>
  <c r="M38" i="57"/>
  <c r="K38" i="57"/>
  <c r="J38" i="57"/>
  <c r="N34" i="57"/>
  <c r="M34" i="57"/>
  <c r="K34" i="57"/>
  <c r="J34" i="57"/>
  <c r="K30" i="57"/>
  <c r="J30" i="57"/>
  <c r="N29" i="57"/>
  <c r="M29" i="57"/>
  <c r="K29" i="57"/>
  <c r="J29" i="57"/>
  <c r="K25" i="57"/>
  <c r="J25" i="57"/>
  <c r="K24" i="57"/>
  <c r="J24" i="57"/>
  <c r="K23" i="57"/>
  <c r="J23" i="57"/>
  <c r="K22" i="57"/>
  <c r="J22" i="57"/>
  <c r="N21" i="57"/>
  <c r="M21" i="57"/>
  <c r="K21" i="57"/>
  <c r="J21" i="57"/>
  <c r="K17" i="57"/>
  <c r="J17" i="57"/>
  <c r="K16" i="57"/>
  <c r="J16" i="57"/>
  <c r="K15" i="57"/>
  <c r="J15" i="57"/>
  <c r="K14" i="57"/>
  <c r="J14" i="57"/>
  <c r="K13" i="57"/>
  <c r="J13" i="57"/>
  <c r="K12" i="57"/>
  <c r="J12" i="57"/>
  <c r="K11" i="57"/>
  <c r="J11" i="57"/>
  <c r="K10" i="57"/>
  <c r="J10" i="57"/>
  <c r="N9" i="57"/>
  <c r="M9" i="57"/>
  <c r="K9" i="57"/>
  <c r="J9" i="57"/>
  <c r="N38" i="56"/>
  <c r="M38" i="56"/>
  <c r="K38" i="56"/>
  <c r="J38" i="56"/>
  <c r="N34" i="56"/>
  <c r="M34" i="56"/>
  <c r="K34" i="56"/>
  <c r="J34" i="56"/>
  <c r="K30" i="56"/>
  <c r="J30" i="56"/>
  <c r="N29" i="56"/>
  <c r="M29" i="56"/>
  <c r="K29" i="56"/>
  <c r="J29" i="56"/>
  <c r="K25" i="56"/>
  <c r="J25" i="56"/>
  <c r="K24" i="56"/>
  <c r="J24" i="56"/>
  <c r="K23" i="56"/>
  <c r="J23" i="56"/>
  <c r="K22" i="56"/>
  <c r="J22" i="56"/>
  <c r="N21" i="56"/>
  <c r="M21" i="56"/>
  <c r="K21" i="56"/>
  <c r="J21" i="56"/>
  <c r="K17" i="56"/>
  <c r="J17" i="56"/>
  <c r="K16" i="56"/>
  <c r="J16" i="56"/>
  <c r="K15" i="56"/>
  <c r="J15" i="56"/>
  <c r="K14" i="56"/>
  <c r="J14" i="56"/>
  <c r="K13" i="56"/>
  <c r="J13" i="56"/>
  <c r="K12" i="56"/>
  <c r="J12" i="56"/>
  <c r="K11" i="56"/>
  <c r="J11" i="56"/>
  <c r="K10" i="56"/>
  <c r="J10" i="56"/>
  <c r="N9" i="56"/>
  <c r="N6" i="56" s="1"/>
  <c r="N7" i="56" s="1"/>
  <c r="M9" i="56"/>
  <c r="K9" i="56"/>
  <c r="J9" i="56"/>
  <c r="N6" i="64" l="1"/>
  <c r="N7" i="64" s="1"/>
  <c r="M6" i="64"/>
  <c r="M7" i="64" s="1"/>
  <c r="K6" i="64"/>
  <c r="J6" i="64"/>
  <c r="J6" i="65"/>
  <c r="N6" i="65"/>
  <c r="N7" i="65" s="1"/>
  <c r="K6" i="65"/>
  <c r="M6" i="65"/>
  <c r="M7" i="65" s="1"/>
  <c r="M6" i="66"/>
  <c r="M7" i="66" s="1"/>
  <c r="K6" i="60"/>
  <c r="N6" i="60"/>
  <c r="N7" i="60" s="1"/>
  <c r="J6" i="60"/>
  <c r="J6" i="66"/>
  <c r="K6" i="66"/>
  <c r="N6" i="66"/>
  <c r="N7" i="66" s="1"/>
  <c r="M6" i="60"/>
  <c r="M7" i="60" s="1"/>
  <c r="K6" i="61"/>
  <c r="J6" i="67"/>
  <c r="M6" i="67"/>
  <c r="M7" i="67" s="1"/>
  <c r="N6" i="67"/>
  <c r="N7" i="67" s="1"/>
  <c r="K6" i="67"/>
  <c r="M6" i="61"/>
  <c r="M7" i="61" s="1"/>
  <c r="N6" i="61"/>
  <c r="N7" i="61" s="1"/>
  <c r="J6" i="61"/>
  <c r="N6" i="62"/>
  <c r="N7" i="62" s="1"/>
  <c r="M6" i="56"/>
  <c r="M7" i="56" s="1"/>
  <c r="K6" i="56"/>
  <c r="K6" i="62"/>
  <c r="J6" i="62"/>
  <c r="M6" i="62"/>
  <c r="M7" i="62" s="1"/>
  <c r="N6" i="63"/>
  <c r="N7" i="63" s="1"/>
  <c r="J6" i="56"/>
  <c r="M6" i="63"/>
  <c r="M7" i="63" s="1"/>
  <c r="K6" i="63"/>
  <c r="J6" i="63"/>
  <c r="J6" i="57"/>
  <c r="M6" i="58"/>
  <c r="M7" i="58" s="1"/>
  <c r="N6" i="58"/>
  <c r="N7" i="58" s="1"/>
  <c r="K6" i="58"/>
  <c r="J6" i="58"/>
  <c r="K6" i="59"/>
  <c r="J6" i="59"/>
  <c r="N6" i="59"/>
  <c r="N7" i="59" s="1"/>
  <c r="M6" i="57"/>
  <c r="M7" i="57" s="1"/>
  <c r="K6" i="57"/>
  <c r="N6" i="57"/>
  <c r="N7" i="57" s="1"/>
  <c r="N38" i="55"/>
  <c r="M38" i="55"/>
  <c r="K38" i="55"/>
  <c r="J38" i="55"/>
  <c r="N34" i="55"/>
  <c r="M34" i="55"/>
  <c r="K34" i="55"/>
  <c r="J34" i="55"/>
  <c r="K30" i="55"/>
  <c r="J30" i="55"/>
  <c r="N29" i="55"/>
  <c r="M29" i="55"/>
  <c r="K29" i="55"/>
  <c r="J29" i="55"/>
  <c r="K25" i="55"/>
  <c r="J25" i="55"/>
  <c r="K24" i="55"/>
  <c r="J24" i="55"/>
  <c r="K23" i="55"/>
  <c r="J23" i="55"/>
  <c r="K22" i="55"/>
  <c r="J22" i="55"/>
  <c r="N21" i="55"/>
  <c r="M21" i="55"/>
  <c r="K21" i="55"/>
  <c r="J21" i="55"/>
  <c r="K17" i="55"/>
  <c r="J17" i="55"/>
  <c r="K16" i="55"/>
  <c r="J16" i="55"/>
  <c r="K15" i="55"/>
  <c r="J15" i="55"/>
  <c r="K14" i="55"/>
  <c r="J14" i="55"/>
  <c r="K13" i="55"/>
  <c r="J13" i="55"/>
  <c r="K12" i="55"/>
  <c r="J12" i="55"/>
  <c r="K11" i="55"/>
  <c r="J11" i="55"/>
  <c r="K10" i="55"/>
  <c r="J10" i="55"/>
  <c r="N9" i="55"/>
  <c r="M9" i="55"/>
  <c r="K9" i="55"/>
  <c r="J9" i="55"/>
  <c r="N38" i="54"/>
  <c r="M38" i="54"/>
  <c r="K38" i="54"/>
  <c r="J38" i="54"/>
  <c r="N34" i="54"/>
  <c r="M34" i="54"/>
  <c r="K34" i="54"/>
  <c r="J34" i="54"/>
  <c r="K30" i="54"/>
  <c r="J30" i="54"/>
  <c r="N29" i="54"/>
  <c r="M29" i="54"/>
  <c r="K29" i="54"/>
  <c r="J29" i="54"/>
  <c r="K25" i="54"/>
  <c r="J25" i="54"/>
  <c r="K24" i="54"/>
  <c r="J24" i="54"/>
  <c r="K23" i="54"/>
  <c r="J23" i="54"/>
  <c r="K22" i="54"/>
  <c r="J22" i="54"/>
  <c r="N21" i="54"/>
  <c r="M21" i="54"/>
  <c r="K21" i="54"/>
  <c r="J21" i="54"/>
  <c r="K17" i="54"/>
  <c r="J17" i="54"/>
  <c r="J16" i="54"/>
  <c r="K15" i="54"/>
  <c r="J15" i="54"/>
  <c r="K14" i="54"/>
  <c r="J14" i="54"/>
  <c r="K13" i="54"/>
  <c r="J13" i="54"/>
  <c r="K12" i="54"/>
  <c r="J12" i="54"/>
  <c r="K11" i="54"/>
  <c r="J11" i="54"/>
  <c r="K10" i="54"/>
  <c r="J10" i="54"/>
  <c r="N9" i="54"/>
  <c r="M9" i="54"/>
  <c r="K9" i="54"/>
  <c r="J9" i="54"/>
  <c r="N38" i="53"/>
  <c r="M38" i="53"/>
  <c r="K38" i="53"/>
  <c r="J38" i="53"/>
  <c r="N34" i="53"/>
  <c r="M34" i="53"/>
  <c r="K34" i="53"/>
  <c r="J34" i="53"/>
  <c r="K30" i="53"/>
  <c r="J30" i="53"/>
  <c r="N29" i="53"/>
  <c r="M29" i="53"/>
  <c r="K29" i="53"/>
  <c r="J29" i="53"/>
  <c r="K25" i="53"/>
  <c r="J25" i="53"/>
  <c r="K24" i="53"/>
  <c r="J24" i="53"/>
  <c r="K23" i="53"/>
  <c r="J23" i="53"/>
  <c r="K22" i="53"/>
  <c r="J22" i="53"/>
  <c r="N21" i="53"/>
  <c r="M21" i="53"/>
  <c r="K21" i="53"/>
  <c r="J21" i="53"/>
  <c r="K17" i="53"/>
  <c r="J17" i="53"/>
  <c r="K16" i="53"/>
  <c r="J16" i="53"/>
  <c r="K15" i="53"/>
  <c r="J15" i="53"/>
  <c r="K14" i="53"/>
  <c r="J14" i="53"/>
  <c r="K13" i="53"/>
  <c r="J13" i="53"/>
  <c r="K12" i="53"/>
  <c r="J12" i="53"/>
  <c r="K11" i="53"/>
  <c r="J11" i="53"/>
  <c r="K10" i="53"/>
  <c r="J10" i="53"/>
  <c r="N9" i="53"/>
  <c r="M9" i="53"/>
  <c r="K9" i="53"/>
  <c r="J9" i="53"/>
  <c r="N38" i="52"/>
  <c r="M38" i="52"/>
  <c r="K38" i="52"/>
  <c r="J38" i="52"/>
  <c r="N34" i="52"/>
  <c r="M34" i="52"/>
  <c r="K34" i="52"/>
  <c r="J34" i="52"/>
  <c r="K30" i="52"/>
  <c r="J30" i="52"/>
  <c r="N29" i="52"/>
  <c r="M29" i="52"/>
  <c r="K29" i="52"/>
  <c r="J29" i="52"/>
  <c r="K25" i="52"/>
  <c r="J25" i="52"/>
  <c r="K24" i="52"/>
  <c r="J24" i="52"/>
  <c r="K23" i="52"/>
  <c r="J23" i="52"/>
  <c r="K22" i="52"/>
  <c r="J22" i="52"/>
  <c r="N21" i="52"/>
  <c r="M21" i="52"/>
  <c r="K21" i="52"/>
  <c r="J21" i="52"/>
  <c r="K17" i="52"/>
  <c r="J17" i="52"/>
  <c r="K16" i="52"/>
  <c r="J16" i="52"/>
  <c r="K15" i="52"/>
  <c r="J15" i="52"/>
  <c r="K14" i="52"/>
  <c r="J14" i="52"/>
  <c r="K13" i="52"/>
  <c r="J13" i="52"/>
  <c r="K12" i="52"/>
  <c r="J12" i="52"/>
  <c r="K11" i="52"/>
  <c r="J11" i="52"/>
  <c r="K10" i="52"/>
  <c r="J10" i="52"/>
  <c r="N9" i="52"/>
  <c r="M9" i="52"/>
  <c r="M6" i="52" s="1"/>
  <c r="M7" i="52" s="1"/>
  <c r="K9" i="52"/>
  <c r="J9" i="52"/>
  <c r="N38" i="51"/>
  <c r="M38" i="51"/>
  <c r="K38" i="51"/>
  <c r="J38" i="51"/>
  <c r="N34" i="51"/>
  <c r="M34" i="51"/>
  <c r="K34" i="51"/>
  <c r="J34" i="51"/>
  <c r="K30" i="51"/>
  <c r="J30" i="51"/>
  <c r="N29" i="51"/>
  <c r="M29" i="51"/>
  <c r="K29" i="51"/>
  <c r="J29" i="51"/>
  <c r="K25" i="51"/>
  <c r="J25" i="51"/>
  <c r="K24" i="51"/>
  <c r="J24" i="51"/>
  <c r="K23" i="51"/>
  <c r="J23" i="51"/>
  <c r="K22" i="51"/>
  <c r="J22" i="51"/>
  <c r="N21" i="51"/>
  <c r="M21" i="51"/>
  <c r="K21" i="51"/>
  <c r="J21" i="51"/>
  <c r="K17" i="51"/>
  <c r="J17" i="51"/>
  <c r="K16" i="51"/>
  <c r="J16" i="51"/>
  <c r="K15" i="51"/>
  <c r="J15" i="51"/>
  <c r="K14" i="51"/>
  <c r="J14" i="51"/>
  <c r="K13" i="51"/>
  <c r="J13" i="51"/>
  <c r="K12" i="51"/>
  <c r="J12" i="51"/>
  <c r="K11" i="51"/>
  <c r="J11" i="51"/>
  <c r="K10" i="51"/>
  <c r="J10" i="51"/>
  <c r="N9" i="51"/>
  <c r="M9" i="51"/>
  <c r="K9" i="51"/>
  <c r="J9" i="51"/>
  <c r="N38" i="50"/>
  <c r="M38" i="50"/>
  <c r="K38" i="50"/>
  <c r="J38" i="50"/>
  <c r="N34" i="50"/>
  <c r="M34" i="50"/>
  <c r="K34" i="50"/>
  <c r="J34" i="50"/>
  <c r="K30" i="50"/>
  <c r="J30" i="50"/>
  <c r="N29" i="50"/>
  <c r="M29" i="50"/>
  <c r="K29" i="50"/>
  <c r="J29" i="50"/>
  <c r="K25" i="50"/>
  <c r="J25" i="50"/>
  <c r="K24" i="50"/>
  <c r="J24" i="50"/>
  <c r="K23" i="50"/>
  <c r="J23" i="50"/>
  <c r="K22" i="50"/>
  <c r="J22" i="50"/>
  <c r="N21" i="50"/>
  <c r="M21" i="50"/>
  <c r="K21" i="50"/>
  <c r="J21" i="50"/>
  <c r="K17" i="50"/>
  <c r="J17" i="50"/>
  <c r="K16" i="50"/>
  <c r="J16" i="50"/>
  <c r="K15" i="50"/>
  <c r="J15" i="50"/>
  <c r="K14" i="50"/>
  <c r="J14" i="50"/>
  <c r="K13" i="50"/>
  <c r="J13" i="50"/>
  <c r="K12" i="50"/>
  <c r="J12" i="50"/>
  <c r="K11" i="50"/>
  <c r="J11" i="50"/>
  <c r="K10" i="50"/>
  <c r="J10" i="50"/>
  <c r="N9" i="50"/>
  <c r="M9" i="50"/>
  <c r="K9" i="50"/>
  <c r="J9" i="50"/>
  <c r="N38" i="49"/>
  <c r="M38" i="49"/>
  <c r="K38" i="49"/>
  <c r="J38" i="49"/>
  <c r="N34" i="49"/>
  <c r="M34" i="49"/>
  <c r="K34" i="49"/>
  <c r="J34" i="49"/>
  <c r="K30" i="49"/>
  <c r="J30" i="49"/>
  <c r="N29" i="49"/>
  <c r="M29" i="49"/>
  <c r="K29" i="49"/>
  <c r="J29" i="49"/>
  <c r="K25" i="49"/>
  <c r="J25" i="49"/>
  <c r="K24" i="49"/>
  <c r="J24" i="49"/>
  <c r="K23" i="49"/>
  <c r="J23" i="49"/>
  <c r="K22" i="49"/>
  <c r="J22" i="49"/>
  <c r="N21" i="49"/>
  <c r="M21" i="49"/>
  <c r="K21" i="49"/>
  <c r="J21" i="49"/>
  <c r="K17" i="49"/>
  <c r="J17" i="49"/>
  <c r="K16" i="49"/>
  <c r="J16" i="49"/>
  <c r="K15" i="49"/>
  <c r="J15" i="49"/>
  <c r="K14" i="49"/>
  <c r="J14" i="49"/>
  <c r="K13" i="49"/>
  <c r="J13" i="49"/>
  <c r="K12" i="49"/>
  <c r="J12" i="49"/>
  <c r="K11" i="49"/>
  <c r="J11" i="49"/>
  <c r="K10" i="49"/>
  <c r="J10" i="49"/>
  <c r="N9" i="49"/>
  <c r="M9" i="49"/>
  <c r="K9" i="49"/>
  <c r="J9" i="49"/>
  <c r="N38" i="48"/>
  <c r="M38" i="48"/>
  <c r="K38" i="48"/>
  <c r="J38" i="48"/>
  <c r="N34" i="48"/>
  <c r="M34" i="48"/>
  <c r="K34" i="48"/>
  <c r="J34" i="48"/>
  <c r="K30" i="48"/>
  <c r="J30" i="48"/>
  <c r="N29" i="48"/>
  <c r="M29" i="48"/>
  <c r="K29" i="48"/>
  <c r="J29" i="48"/>
  <c r="K25" i="48"/>
  <c r="J25" i="48"/>
  <c r="K24" i="48"/>
  <c r="J24" i="48"/>
  <c r="K23" i="48"/>
  <c r="J23" i="48"/>
  <c r="K22" i="48"/>
  <c r="J22" i="48"/>
  <c r="N21" i="48"/>
  <c r="M21" i="48"/>
  <c r="K21" i="48"/>
  <c r="J21" i="48"/>
  <c r="K17" i="48"/>
  <c r="J17" i="48"/>
  <c r="K16" i="48"/>
  <c r="J16" i="48"/>
  <c r="K15" i="48"/>
  <c r="J15" i="48"/>
  <c r="K14" i="48"/>
  <c r="J14" i="48"/>
  <c r="K13" i="48"/>
  <c r="J13" i="48"/>
  <c r="K12" i="48"/>
  <c r="J12" i="48"/>
  <c r="K11" i="48"/>
  <c r="J11" i="48"/>
  <c r="K10" i="48"/>
  <c r="J10" i="48"/>
  <c r="N9" i="48"/>
  <c r="M9" i="48"/>
  <c r="K9" i="48"/>
  <c r="J9" i="48"/>
  <c r="N38" i="47"/>
  <c r="M38" i="47"/>
  <c r="K38" i="47"/>
  <c r="J38" i="47"/>
  <c r="N34" i="47"/>
  <c r="M34" i="47"/>
  <c r="K34" i="47"/>
  <c r="J34" i="47"/>
  <c r="K30" i="47"/>
  <c r="J30" i="47"/>
  <c r="N29" i="47"/>
  <c r="M29" i="47"/>
  <c r="K29" i="47"/>
  <c r="J29" i="47"/>
  <c r="K25" i="47"/>
  <c r="J25" i="47"/>
  <c r="K24" i="47"/>
  <c r="J24" i="47"/>
  <c r="K23" i="47"/>
  <c r="J23" i="47"/>
  <c r="K22" i="47"/>
  <c r="J22" i="47"/>
  <c r="N21" i="47"/>
  <c r="M21" i="47"/>
  <c r="K21" i="47"/>
  <c r="J21" i="47"/>
  <c r="K17" i="47"/>
  <c r="J17" i="47"/>
  <c r="K16" i="47"/>
  <c r="J16" i="47"/>
  <c r="K15" i="47"/>
  <c r="J15" i="47"/>
  <c r="K14" i="47"/>
  <c r="J14" i="47"/>
  <c r="K13" i="47"/>
  <c r="J13" i="47"/>
  <c r="K12" i="47"/>
  <c r="J12" i="47"/>
  <c r="K11" i="47"/>
  <c r="J11" i="47"/>
  <c r="K10" i="47"/>
  <c r="J10" i="47"/>
  <c r="N9" i="47"/>
  <c r="M9" i="47"/>
  <c r="K9" i="47"/>
  <c r="J9" i="47"/>
  <c r="N38" i="46"/>
  <c r="M38" i="46"/>
  <c r="K38" i="46"/>
  <c r="J38" i="46"/>
  <c r="N34" i="46"/>
  <c r="M34" i="46"/>
  <c r="K34" i="46"/>
  <c r="J34" i="46"/>
  <c r="K30" i="46"/>
  <c r="J30" i="46"/>
  <c r="N29" i="46"/>
  <c r="M29" i="46"/>
  <c r="K29" i="46"/>
  <c r="J29" i="46"/>
  <c r="K25" i="46"/>
  <c r="J25" i="46"/>
  <c r="K24" i="46"/>
  <c r="J24" i="46"/>
  <c r="K23" i="46"/>
  <c r="J23" i="46"/>
  <c r="K22" i="46"/>
  <c r="J22" i="46"/>
  <c r="N21" i="46"/>
  <c r="M21" i="46"/>
  <c r="K21" i="46"/>
  <c r="J21" i="46"/>
  <c r="K17" i="46"/>
  <c r="J17" i="46"/>
  <c r="K16" i="46"/>
  <c r="J16" i="46"/>
  <c r="K15" i="46"/>
  <c r="J15" i="46"/>
  <c r="K14" i="46"/>
  <c r="J14" i="46"/>
  <c r="K13" i="46"/>
  <c r="J13" i="46"/>
  <c r="K12" i="46"/>
  <c r="J12" i="46"/>
  <c r="K11" i="46"/>
  <c r="J11" i="46"/>
  <c r="K10" i="46"/>
  <c r="J10" i="46"/>
  <c r="N9" i="46"/>
  <c r="M9" i="46"/>
  <c r="K9" i="46"/>
  <c r="J9" i="46"/>
  <c r="N38" i="45"/>
  <c r="M38" i="45"/>
  <c r="K38" i="45"/>
  <c r="J38" i="45"/>
  <c r="N34" i="45"/>
  <c r="M34" i="45"/>
  <c r="K34" i="45"/>
  <c r="J34" i="45"/>
  <c r="K30" i="45"/>
  <c r="J30" i="45"/>
  <c r="N29" i="45"/>
  <c r="M29" i="45"/>
  <c r="K29" i="45"/>
  <c r="J29" i="45"/>
  <c r="K25" i="45"/>
  <c r="J25" i="45"/>
  <c r="K24" i="45"/>
  <c r="J24" i="45"/>
  <c r="K23" i="45"/>
  <c r="J23" i="45"/>
  <c r="K22" i="45"/>
  <c r="J22" i="45"/>
  <c r="N21" i="45"/>
  <c r="M21" i="45"/>
  <c r="K21" i="45"/>
  <c r="J21" i="45"/>
  <c r="K17" i="45"/>
  <c r="J17" i="45"/>
  <c r="K16" i="45"/>
  <c r="J16" i="45"/>
  <c r="K15" i="45"/>
  <c r="J15" i="45"/>
  <c r="K14" i="45"/>
  <c r="J14" i="45"/>
  <c r="K13" i="45"/>
  <c r="J13" i="45"/>
  <c r="K12" i="45"/>
  <c r="J12" i="45"/>
  <c r="K11" i="45"/>
  <c r="J11" i="45"/>
  <c r="K10" i="45"/>
  <c r="J10" i="45"/>
  <c r="N9" i="45"/>
  <c r="M9" i="45"/>
  <c r="K9" i="45"/>
  <c r="J9" i="45"/>
  <c r="N38" i="44"/>
  <c r="M38" i="44"/>
  <c r="K38" i="44"/>
  <c r="J38" i="44"/>
  <c r="N34" i="44"/>
  <c r="M34" i="44"/>
  <c r="K34" i="44"/>
  <c r="J34" i="44"/>
  <c r="K30" i="44"/>
  <c r="J30" i="44"/>
  <c r="N29" i="44"/>
  <c r="M29" i="44"/>
  <c r="K29" i="44"/>
  <c r="J29" i="44"/>
  <c r="K25" i="44"/>
  <c r="J25" i="44"/>
  <c r="K24" i="44"/>
  <c r="J24" i="44"/>
  <c r="K23" i="44"/>
  <c r="J23" i="44"/>
  <c r="K22" i="44"/>
  <c r="J22" i="44"/>
  <c r="N21" i="44"/>
  <c r="M21" i="44"/>
  <c r="K21" i="44"/>
  <c r="J21" i="44"/>
  <c r="K17" i="44"/>
  <c r="J17" i="44"/>
  <c r="K16" i="44"/>
  <c r="J16" i="44"/>
  <c r="K15" i="44"/>
  <c r="J15" i="44"/>
  <c r="K14" i="44"/>
  <c r="J14" i="44"/>
  <c r="K13" i="44"/>
  <c r="J13" i="44"/>
  <c r="K12" i="44"/>
  <c r="J12" i="44"/>
  <c r="K11" i="44"/>
  <c r="J11" i="44"/>
  <c r="K10" i="44"/>
  <c r="J10" i="44"/>
  <c r="N9" i="44"/>
  <c r="M9" i="44"/>
  <c r="K9" i="44"/>
  <c r="J9" i="44"/>
  <c r="K6" i="53" l="1"/>
  <c r="J6" i="53"/>
  <c r="N6" i="52"/>
  <c r="N7" i="52" s="1"/>
  <c r="J6" i="55"/>
  <c r="N6" i="55"/>
  <c r="N7" i="55" s="1"/>
  <c r="M6" i="55"/>
  <c r="M7" i="55" s="1"/>
  <c r="K6" i="55"/>
  <c r="J6" i="54"/>
  <c r="N6" i="54"/>
  <c r="N7" i="54" s="1"/>
  <c r="M6" i="54"/>
  <c r="M7" i="54" s="1"/>
  <c r="K6" i="54"/>
  <c r="M6" i="49"/>
  <c r="M7" i="49" s="1"/>
  <c r="K6" i="52"/>
  <c r="J6" i="52"/>
  <c r="N6" i="53"/>
  <c r="N7" i="53" s="1"/>
  <c r="M6" i="53"/>
  <c r="M7" i="53" s="1"/>
  <c r="N6" i="49"/>
  <c r="N7" i="49" s="1"/>
  <c r="J6" i="49"/>
  <c r="K6" i="49"/>
  <c r="J6" i="48"/>
  <c r="N6" i="48"/>
  <c r="N7" i="48" s="1"/>
  <c r="K6" i="48"/>
  <c r="M6" i="48"/>
  <c r="M7" i="48" s="1"/>
  <c r="M6" i="51"/>
  <c r="M7" i="51" s="1"/>
  <c r="J6" i="50"/>
  <c r="N6" i="50"/>
  <c r="N7" i="50" s="1"/>
  <c r="J6" i="51"/>
  <c r="K6" i="51"/>
  <c r="N6" i="51"/>
  <c r="N7" i="51" s="1"/>
  <c r="M6" i="45"/>
  <c r="M7" i="45" s="1"/>
  <c r="J6" i="45"/>
  <c r="J6" i="47"/>
  <c r="N6" i="47"/>
  <c r="N7" i="47" s="1"/>
  <c r="K6" i="47"/>
  <c r="K6" i="44"/>
  <c r="M6" i="44"/>
  <c r="M7" i="44" s="1"/>
  <c r="J6" i="46"/>
  <c r="N6" i="46"/>
  <c r="N7" i="46" s="1"/>
  <c r="K6" i="46"/>
  <c r="M6" i="46"/>
  <c r="M7" i="46" s="1"/>
  <c r="K6" i="50"/>
  <c r="M6" i="50"/>
  <c r="M7" i="50" s="1"/>
  <c r="M6" i="47"/>
  <c r="M7" i="47" s="1"/>
  <c r="K6" i="45"/>
  <c r="N6" i="45"/>
  <c r="N7" i="45" s="1"/>
  <c r="J6" i="44"/>
  <c r="N6" i="44"/>
  <c r="N7" i="44" s="1"/>
  <c r="S4" i="25" l="1"/>
  <c r="K6" i="25" s="1"/>
  <c r="N38" i="15"/>
  <c r="N6" i="15" s="1"/>
  <c r="N7" i="15" s="1"/>
  <c r="M38" i="15"/>
  <c r="K38" i="15"/>
  <c r="J38" i="15"/>
  <c r="N34" i="15"/>
  <c r="M34" i="15"/>
  <c r="K34" i="15"/>
  <c r="J34" i="15"/>
  <c r="K30" i="15"/>
  <c r="J30" i="15"/>
  <c r="N29" i="15"/>
  <c r="M29" i="15"/>
  <c r="K29" i="15"/>
  <c r="J29" i="15"/>
  <c r="K25" i="15"/>
  <c r="J25" i="15"/>
  <c r="K24" i="15"/>
  <c r="J24" i="15"/>
  <c r="K23" i="15"/>
  <c r="J23" i="15"/>
  <c r="K22" i="15"/>
  <c r="J22" i="15"/>
  <c r="N21" i="15"/>
  <c r="M21" i="15"/>
  <c r="K21" i="15"/>
  <c r="J21" i="15"/>
  <c r="K17" i="15"/>
  <c r="J17" i="15"/>
  <c r="K16" i="15"/>
  <c r="J16" i="15"/>
  <c r="K15" i="15"/>
  <c r="J15" i="15"/>
  <c r="K14" i="15"/>
  <c r="J14" i="15"/>
  <c r="K13" i="15"/>
  <c r="J13" i="15"/>
  <c r="K12" i="15"/>
  <c r="J12" i="15"/>
  <c r="K11" i="15"/>
  <c r="J11" i="15"/>
  <c r="K10" i="15"/>
  <c r="J10" i="15"/>
  <c r="N9" i="15"/>
  <c r="M9" i="15"/>
  <c r="K9" i="15"/>
  <c r="J9" i="15"/>
  <c r="J6" i="15" l="1"/>
  <c r="K9" i="25"/>
  <c r="K8" i="25"/>
  <c r="K7" i="25"/>
  <c r="K6" i="15"/>
  <c r="M6" i="15"/>
  <c r="M7" i="15" s="1"/>
</calcChain>
</file>

<file path=xl/sharedStrings.xml><?xml version="1.0" encoding="utf-8"?>
<sst xmlns="http://schemas.openxmlformats.org/spreadsheetml/2006/main" count="1940" uniqueCount="459">
  <si>
    <t>EAST CONFERENCE</t>
  </si>
  <si>
    <t>Rounds played</t>
  </si>
  <si>
    <t>#</t>
  </si>
  <si>
    <t>TEAM</t>
  </si>
  <si>
    <t>WAT</t>
  </si>
  <si>
    <t>LAT</t>
  </si>
  <si>
    <t>-</t>
  </si>
  <si>
    <t>Zürich Flyers</t>
  </si>
  <si>
    <t>St Gallen Bears</t>
  </si>
  <si>
    <t>Lucerne Lakers</t>
  </si>
  <si>
    <t>WEST CONFERENCE</t>
  </si>
  <si>
    <t>Geneva Eagles</t>
  </si>
  <si>
    <t>Bern Capitals</t>
  </si>
  <si>
    <t>Basel Dragons</t>
  </si>
  <si>
    <t>Lausanne Owls</t>
  </si>
  <si>
    <t>St Gallen Bears vs. Lucerne Lakers</t>
  </si>
  <si>
    <t>Home Team is the first named team above</t>
  </si>
  <si>
    <t>Bears</t>
  </si>
  <si>
    <t>Lakers</t>
  </si>
  <si>
    <t>Men's Singles</t>
  </si>
  <si>
    <t>Games Made</t>
  </si>
  <si>
    <t>Percentage</t>
  </si>
  <si>
    <t>Match</t>
  </si>
  <si>
    <t>Player Name of Home Team</t>
  </si>
  <si>
    <t>Score</t>
  </si>
  <si>
    <t>Player Name of Away Team</t>
  </si>
  <si>
    <t>Points</t>
  </si>
  <si>
    <t>Games Overall</t>
  </si>
  <si>
    <t>Women's Singles</t>
  </si>
  <si>
    <t>Men's Doubles</t>
  </si>
  <si>
    <t>Player Names of Home Team</t>
  </si>
  <si>
    <t>Player Names of Away Team</t>
  </si>
  <si>
    <t>Women's Doubles</t>
  </si>
  <si>
    <t>Mixed Doubles</t>
  </si>
  <si>
    <t>Lausanne Owls vs. Bern Capitals</t>
  </si>
  <si>
    <t>Owls</t>
  </si>
  <si>
    <t>Capitals</t>
  </si>
  <si>
    <t>Lions</t>
  </si>
  <si>
    <t>Flyers</t>
  </si>
  <si>
    <t>Geneva Eagles vs. Basel Dragons</t>
  </si>
  <si>
    <t>Eagles</t>
  </si>
  <si>
    <t>Dragons</t>
  </si>
  <si>
    <t>Basel Dragons vs. Lausanne Owls</t>
  </si>
  <si>
    <t>Zürich Flyers vs. St Gallen Bears</t>
  </si>
  <si>
    <t>Geneva Eagles vs. Bern Capitals</t>
  </si>
  <si>
    <t>Zürich Lions vs. Lucerne Lakers</t>
  </si>
  <si>
    <t>Lucerne Lakers vs. Zürich Flyers</t>
  </si>
  <si>
    <t>Lausanne Owls vs. Geneva Eagles</t>
  </si>
  <si>
    <t>St. Gallen Bears vs. Zürich Lions</t>
  </si>
  <si>
    <t>Bern Capitals vs. Basel Dragons</t>
  </si>
  <si>
    <t>Valentin Widmer</t>
  </si>
  <si>
    <t>Janis Simmen</t>
  </si>
  <si>
    <t>Thierry Lüthi</t>
  </si>
  <si>
    <t>Jonas Schär</t>
  </si>
  <si>
    <t>Erik Moldvidson</t>
  </si>
  <si>
    <t>Charles Coens</t>
  </si>
  <si>
    <t>Pascal Bartholet</t>
  </si>
  <si>
    <t>Jan Jauch</t>
  </si>
  <si>
    <t>Eric Berset</t>
  </si>
  <si>
    <t>Yannick Dlabeck</t>
  </si>
  <si>
    <t>Merlin Eisele</t>
  </si>
  <si>
    <t>Zoe Kägi</t>
  </si>
  <si>
    <t>Laura Tjornemark</t>
  </si>
  <si>
    <t>Ana-Lena Bandekov</t>
  </si>
  <si>
    <t>Aurora Zürmühle</t>
  </si>
  <si>
    <t>Rebecca Seegrün</t>
  </si>
  <si>
    <t>Samira Marty</t>
  </si>
  <si>
    <t>Pascal Bartholet, Thierry Lüthi</t>
  </si>
  <si>
    <t>Janis Simmen, Jan Jauch</t>
  </si>
  <si>
    <t>Erik Moldvidson, Valent Widmer</t>
  </si>
  <si>
    <t>Jonas Schär, Charles Coens</t>
  </si>
  <si>
    <t>Zoe Kägi, Ana-Lena Bandekow</t>
  </si>
  <si>
    <t>Laura Tjjornemark, Aurora Zurmühle</t>
  </si>
  <si>
    <t>Rebecca Seegrün, Yannick Dlabeck</t>
  </si>
  <si>
    <t>Eric Berset, Samira Marty</t>
  </si>
  <si>
    <t>Loick Kipfel</t>
  </si>
  <si>
    <t>Timeo Gaillard</t>
  </si>
  <si>
    <t>Antoine Auberger</t>
  </si>
  <si>
    <t xml:space="preserve">Marc Fuhrer </t>
  </si>
  <si>
    <t>Loris Gander</t>
  </si>
  <si>
    <t>Reto Horst</t>
  </si>
  <si>
    <t>Jules Przsi</t>
  </si>
  <si>
    <t>Nikola Lazor</t>
  </si>
  <si>
    <t>Arthur Maregrande</t>
  </si>
  <si>
    <t>Luka Petkovic</t>
  </si>
  <si>
    <t>Jules Prysi</t>
  </si>
  <si>
    <t>Guillame Duc</t>
  </si>
  <si>
    <t>Janis Maeusli</t>
  </si>
  <si>
    <t>Anastasia Radovanovic</t>
  </si>
  <si>
    <t>Madeleine Graber</t>
  </si>
  <si>
    <t>Fanny Andrey</t>
  </si>
  <si>
    <t>Vera Brusa</t>
  </si>
  <si>
    <t>Yaelle Etter</t>
  </si>
  <si>
    <t>Aurelie Kaelin</t>
  </si>
  <si>
    <t>Patricia Gribi</t>
  </si>
  <si>
    <t>Jules Prysi, Arthur Maregrade</t>
  </si>
  <si>
    <t>Timeo Gaillard, Nikola Lazor</t>
  </si>
  <si>
    <t>Loick Kipfel,Loris Gander</t>
  </si>
  <si>
    <t>Marc Fuhrer, Reto Horst</t>
  </si>
  <si>
    <t>Anastasia Radovanovic, Fanny Andrey</t>
  </si>
  <si>
    <t>Madeleine Graber, Yaelle Etter</t>
  </si>
  <si>
    <t>Aurelie Kaelin, Guillaume Duc</t>
  </si>
  <si>
    <t>Janis Maeusli, Patricia Gribi</t>
  </si>
  <si>
    <t>Raphael Baltensberger</t>
  </si>
  <si>
    <t>Ilias Zimmermann</t>
  </si>
  <si>
    <t>Laurin Aerne</t>
  </si>
  <si>
    <t>Gian Grünig</t>
  </si>
  <si>
    <t>Adrien Bossel</t>
  </si>
  <si>
    <t>Gregory Grünig</t>
  </si>
  <si>
    <t>Noe Cavallini</t>
  </si>
  <si>
    <t>Andre Windler</t>
  </si>
  <si>
    <t>Christian Büchi</t>
  </si>
  <si>
    <t xml:space="preserve"> </t>
  </si>
  <si>
    <t>Alex Bergomi</t>
  </si>
  <si>
    <t>Simon Muntwyler</t>
  </si>
  <si>
    <t>Melody Hefti</t>
  </si>
  <si>
    <t>Sarah Zhylyak</t>
  </si>
  <si>
    <t>Ladina Bruhin</t>
  </si>
  <si>
    <t>Liv Oeschger</t>
  </si>
  <si>
    <t>NoPlayer (Ana Frost) (9)</t>
  </si>
  <si>
    <t>Noemi Stroh (1)</t>
  </si>
  <si>
    <t>Raphael Baltensberger, Adrien Bossel</t>
  </si>
  <si>
    <t>Gian Grünig, Ilias Zimmermann</t>
  </si>
  <si>
    <t>Laurin Aerne, Noe Cavillini</t>
  </si>
  <si>
    <t>Andre Windler, Gregory Grünig</t>
  </si>
  <si>
    <t>Melody Hefti, Ladina Bruhin</t>
  </si>
  <si>
    <t>Sarah Zhylyak, Liv Oeschger</t>
  </si>
  <si>
    <t>NoPlayer</t>
  </si>
  <si>
    <t>Noemi Stroh, Simon Muntwyler</t>
  </si>
  <si>
    <t>Ayman Rafiq</t>
  </si>
  <si>
    <t>Fynn Skender</t>
  </si>
  <si>
    <t>Maxime Rochat</t>
  </si>
  <si>
    <t>Ilan Hediger</t>
  </si>
  <si>
    <t>Dariush Pont</t>
  </si>
  <si>
    <t>Manuel Mesmer</t>
  </si>
  <si>
    <t>Youri Elia</t>
  </si>
  <si>
    <t>Laurent Wickli</t>
  </si>
  <si>
    <t>W.O.</t>
  </si>
  <si>
    <t>Gabriel Stadelmann</t>
  </si>
  <si>
    <t>Elena Grekul</t>
  </si>
  <si>
    <t>Ana-Maria Leonte</t>
  </si>
  <si>
    <t>Pauline Wuarin</t>
  </si>
  <si>
    <t>Lizanne Mordig</t>
  </si>
  <si>
    <t>Milana Lorenzi</t>
  </si>
  <si>
    <t>Anja Damman</t>
  </si>
  <si>
    <t>Maxime Rochat, Youri Elia</t>
  </si>
  <si>
    <t>Ilan Hediger, Manuel Mesmer</t>
  </si>
  <si>
    <t>Ayman Rafiq, Dariush</t>
  </si>
  <si>
    <t>Laurent Wickli, Fynn Skender</t>
  </si>
  <si>
    <t>Elenea Grekul, Pauline Wuarin</t>
  </si>
  <si>
    <t>Lizanne Mordig, Ana-Maria</t>
  </si>
  <si>
    <t>Anja Damman, Gabriel Stadelmann</t>
  </si>
  <si>
    <t>St Gallen Bears vs.  Zürich Flyers</t>
  </si>
  <si>
    <t>Mathis Clement</t>
  </si>
  <si>
    <t>Maxime Grünig</t>
  </si>
  <si>
    <t xml:space="preserve">Gian Grünig </t>
  </si>
  <si>
    <t>Rafael Hefti</t>
  </si>
  <si>
    <t>Tizian Hefti</t>
  </si>
  <si>
    <t xml:space="preserve">Thierry Lüthi </t>
  </si>
  <si>
    <t>André Windler</t>
  </si>
  <si>
    <t>Erik Molvidson</t>
  </si>
  <si>
    <t>Till Brunner</t>
  </si>
  <si>
    <t>Lara Ehrensberger</t>
  </si>
  <si>
    <t xml:space="preserve">Anna Schällibaum </t>
  </si>
  <si>
    <t xml:space="preserve">Ana Bandekow </t>
  </si>
  <si>
    <t>Alea Ryter</t>
  </si>
  <si>
    <t xml:space="preserve">Sarah Zhylyak </t>
  </si>
  <si>
    <t xml:space="preserve">M Clement / T Lüthi </t>
  </si>
  <si>
    <t xml:space="preserve">I Zimmermann / G Grünig </t>
  </si>
  <si>
    <t>E Molvidson / M Grünig</t>
  </si>
  <si>
    <t>A Windler / T Brunner</t>
  </si>
  <si>
    <t xml:space="preserve">A Bandekow / L Ehrensberger </t>
  </si>
  <si>
    <t>S Zhylyak / A Schällibaum</t>
  </si>
  <si>
    <t>A Ryter / R Hefti</t>
  </si>
  <si>
    <t xml:space="preserve">S Zhylyak / T Hefti </t>
  </si>
  <si>
    <t>Lausanne Owls vs. Basel Dragons</t>
  </si>
  <si>
    <t>Duc Guillaume</t>
  </si>
  <si>
    <t>Delfino Alexandre</t>
  </si>
  <si>
    <t>Le Tristan</t>
  </si>
  <si>
    <t>Kashaev Toufan</t>
  </si>
  <si>
    <t>Favre Mathieu</t>
  </si>
  <si>
    <t>Nicolas Küpfer</t>
  </si>
  <si>
    <t>Katharina Lahmer</t>
  </si>
  <si>
    <t>Ana Leonte</t>
  </si>
  <si>
    <t>Anaki Oviedo</t>
  </si>
  <si>
    <t>Anja Dammann</t>
  </si>
  <si>
    <t>NO PLAYER</t>
  </si>
  <si>
    <t>Duc Guillaumen, Kashaev Toufan</t>
  </si>
  <si>
    <t>Fynn Skender, Gabriel Stadelmann</t>
  </si>
  <si>
    <t>Le Tristan, Favre Matheieu</t>
  </si>
  <si>
    <t>Ilan Hediger, Nicolas Küpfer</t>
  </si>
  <si>
    <t>Kathrina Lahmer, Anaki Oviedo</t>
  </si>
  <si>
    <t>Lizanne Mordig, Ana Leonte</t>
  </si>
  <si>
    <t>Lucerne Lakers vs. Zürich Lions</t>
  </si>
  <si>
    <t>Adam Moundir</t>
  </si>
  <si>
    <t>Raphael Baltensperger</t>
  </si>
  <si>
    <t xml:space="preserve">Charles-Antoine Coens </t>
  </si>
  <si>
    <t>Roman Glarner</t>
  </si>
  <si>
    <t>Anna Zurbriggen</t>
  </si>
  <si>
    <t>Mireia Fehr</t>
  </si>
  <si>
    <t xml:space="preserve">Jeannine Riedo </t>
  </si>
  <si>
    <t>Jeannine Riedo</t>
  </si>
  <si>
    <t>Mirea Fehr</t>
  </si>
  <si>
    <t xml:space="preserve">A Moundir / J Schär </t>
  </si>
  <si>
    <t xml:space="preserve">R Baltensperger / A Bossel </t>
  </si>
  <si>
    <t xml:space="preserve">
J Simmen / J Jauch</t>
  </si>
  <si>
    <t>L Aerne / R Glarner</t>
  </si>
  <si>
    <t xml:space="preserve">J Riedo / A Zurmühle </t>
  </si>
  <si>
    <t xml:space="preserve">M Hefti / M Fehr </t>
  </si>
  <si>
    <t>Zurbriggen / Coens</t>
  </si>
  <si>
    <t>Welti / Cavallini</t>
  </si>
  <si>
    <t>Bern Capitals vs. Geneva Eagles</t>
  </si>
  <si>
    <t>Melvin Pont</t>
  </si>
  <si>
    <t>Timo Schnegg</t>
  </si>
  <si>
    <t>Reto horst</t>
  </si>
  <si>
    <t>Marco Zocastello</t>
  </si>
  <si>
    <t>Janis Mäusli</t>
  </si>
  <si>
    <t>Marc Fuhrer</t>
  </si>
  <si>
    <t>Hector Monchau</t>
  </si>
  <si>
    <t>Laetitia Grand</t>
  </si>
  <si>
    <t>Lili Dalla Bona</t>
  </si>
  <si>
    <t>Madleine Graber</t>
  </si>
  <si>
    <t>Timeo Gaillard, Reto Horst</t>
  </si>
  <si>
    <t>Ayman Rafiq, Marco Zocastello</t>
  </si>
  <si>
    <t>Timo Schnegg, Nikola Lazor</t>
  </si>
  <si>
    <t>Melvin Pont, Youri Elia</t>
  </si>
  <si>
    <t>Yaelle Etter, Lilli dalla Bona</t>
  </si>
  <si>
    <t>Elena Grekul, Pauline Wuarin</t>
  </si>
  <si>
    <t>Marc Fuhrer, Patricia Gribi</t>
  </si>
  <si>
    <t>Hector Monchau, Laetita Grand</t>
  </si>
  <si>
    <t>Zürich Flyers vs. Lucerne Lakers</t>
  </si>
  <si>
    <t>Jonas Schaer</t>
  </si>
  <si>
    <t>Adam Moundiri</t>
  </si>
  <si>
    <t>Fabien Dorey</t>
  </si>
  <si>
    <t>Joel Huber</t>
  </si>
  <si>
    <t>Anna Schaelibaum</t>
  </si>
  <si>
    <t>Lea Markovic</t>
  </si>
  <si>
    <t>Ines Blanc</t>
  </si>
  <si>
    <t>Ilias Zimmermann / Andre Windler</t>
  </si>
  <si>
    <t>Jonas Schaer / Janis Simmen</t>
  </si>
  <si>
    <t>Tizian Hefti / Fabien Dorey</t>
  </si>
  <si>
    <t>Adam Moundir / Charles Coens</t>
  </si>
  <si>
    <t>Liv Oeschger / Anna Schaelibaum</t>
  </si>
  <si>
    <t>Lea Markovic / Samira Marty</t>
  </si>
  <si>
    <t>Joel Huber / Ines Blanc</t>
  </si>
  <si>
    <t>Merlin Eisele / Anna Zurbriggen</t>
  </si>
  <si>
    <t>Basel Dragons vs. Bern Capitals</t>
  </si>
  <si>
    <t>Nicolas Ulrich</t>
  </si>
  <si>
    <t>Robin Van den Hoek</t>
  </si>
  <si>
    <t>Nelio Rottaris</t>
  </si>
  <si>
    <t>Jason Meier</t>
  </si>
  <si>
    <t>Louisa Hetzer</t>
  </si>
  <si>
    <t>Nicolas Ulrich/Manuel Mesmer</t>
  </si>
  <si>
    <t>Timo Schnegg/Nelio Rottaris</t>
  </si>
  <si>
    <t>Laurent Wickli/Gabriel Stadelmann</t>
  </si>
  <si>
    <t>Reto Horst/Robin Van den Hoek</t>
  </si>
  <si>
    <t>Lizanne Mordig/Louisa Hetzer</t>
  </si>
  <si>
    <t>Patricia Gribi/Madleine Graber</t>
  </si>
  <si>
    <t>Jason Meier / Louisa Hetzer</t>
  </si>
  <si>
    <t>Janis Maeusli / Patricia Graber</t>
  </si>
  <si>
    <t>Zürich Lions vs. St Gallen Bears</t>
  </si>
  <si>
    <t>Yann Vogt</t>
  </si>
  <si>
    <t>Ali Bentaleb</t>
  </si>
  <si>
    <t>Daniel Barrus</t>
  </si>
  <si>
    <t>David Limacher</t>
  </si>
  <si>
    <t>Philipp Widmer</t>
  </si>
  <si>
    <t>Mika Steinmann</t>
  </si>
  <si>
    <t>Emilie Graber</t>
  </si>
  <si>
    <t>Sarah Villetaz</t>
  </si>
  <si>
    <t>Enya Dietze</t>
  </si>
  <si>
    <t>Adrien Bossel / Raphael Baltensperger</t>
  </si>
  <si>
    <t>Eric Moldvidson / Yann Vogt</t>
  </si>
  <si>
    <t>Laurin Aerne / David Limacher</t>
  </si>
  <si>
    <t>P Widmer / D Barrus</t>
  </si>
  <si>
    <t>Melody Hefti / Mireia Fehr</t>
  </si>
  <si>
    <t>E Graber / Lara Ehrensberger</t>
  </si>
  <si>
    <t>A Bentaleb / S Villaetz</t>
  </si>
  <si>
    <t>E Dietze / R Hefti</t>
  </si>
  <si>
    <t>Geneva Eagles vs. Lausanne Owls</t>
  </si>
  <si>
    <t>Hadrien Hofstetter</t>
  </si>
  <si>
    <t>Toufan Kashaev</t>
  </si>
  <si>
    <t>Tristan Le</t>
  </si>
  <si>
    <t>Ko Okura</t>
  </si>
  <si>
    <t>Elia Youri</t>
  </si>
  <si>
    <t>Antoine Bourgignon</t>
  </si>
  <si>
    <t>Lara Russiniello</t>
  </si>
  <si>
    <t>Anaki Pinto</t>
  </si>
  <si>
    <t>Ayman Rafiq / Dariush Pont</t>
  </si>
  <si>
    <t>Hadrien hofstetter / Antoine Auberger</t>
  </si>
  <si>
    <t>Melvin Pont / Maxime Rochat</t>
  </si>
  <si>
    <t>Jules Prysi / Guillame Duc</t>
  </si>
  <si>
    <t>Elena Grekul / Pauline Wuarin</t>
  </si>
  <si>
    <t>Lara Russiniello / Anastasia Radovanovic</t>
  </si>
  <si>
    <t>Milana Lorenzi / Elia Youri</t>
  </si>
  <si>
    <t>Antoine bourgignon / Anaki Pinto</t>
  </si>
  <si>
    <t>Team 1 vs. Team 2</t>
  </si>
  <si>
    <t>Gabriel Stadelmann (5)</t>
  </si>
  <si>
    <t>NO PLAYER (Dario Huber) (9)</t>
  </si>
  <si>
    <t>Alexandre Rochat</t>
  </si>
  <si>
    <t>Kevin Leuenberger</t>
  </si>
  <si>
    <t>Marco Zocastello / Alexandre Rochat</t>
  </si>
  <si>
    <t>Milana Lorenzi / Laetitia Grand</t>
  </si>
  <si>
    <t>Loick Klipfel</t>
  </si>
  <si>
    <t>Kilian Martinez</t>
  </si>
  <si>
    <t>Guillaume Duc</t>
  </si>
  <si>
    <t>Loick Klipfel / Jules Prysi</t>
  </si>
  <si>
    <t>Kilian Martinez / Guillaume Duc</t>
  </si>
  <si>
    <t>Ko Okura / Aurelie Kaelin</t>
  </si>
  <si>
    <t>Grégory Grünig</t>
  </si>
  <si>
    <t>David Haas</t>
  </si>
  <si>
    <t>Charles-Antoine Coens</t>
  </si>
  <si>
    <t>Livio Hartmann</t>
  </si>
  <si>
    <t>Emilie Uijetwaal</t>
  </si>
  <si>
    <t>Sarah Zhylak</t>
  </si>
  <si>
    <t>Anna Schällibaum</t>
  </si>
  <si>
    <t>Noemi Stroh</t>
  </si>
  <si>
    <t>Moundir / Coens</t>
  </si>
  <si>
    <t>Haas / Berset</t>
  </si>
  <si>
    <t>Grégory Grünig / Ilias Zimmermann</t>
  </si>
  <si>
    <t>Huber / Hefti</t>
  </si>
  <si>
    <t>Marty / Uijetwaal</t>
  </si>
  <si>
    <t>Zhylyak / Schällibaum</t>
  </si>
  <si>
    <t>Lüthi / Molvidson</t>
  </si>
  <si>
    <t>Molvidson / N. Grünig</t>
  </si>
  <si>
    <t>Aerne / Glarner</t>
  </si>
  <si>
    <t>Bossel / Limacher</t>
  </si>
  <si>
    <t>Nicolas Grünig</t>
  </si>
  <si>
    <t>Karl Molvidson</t>
  </si>
  <si>
    <t>Lea Gietz</t>
  </si>
  <si>
    <t>Alexander Schickhofer</t>
  </si>
  <si>
    <t>Maya Lenzen</t>
  </si>
  <si>
    <t>Ryter / Schickhofer</t>
  </si>
  <si>
    <t>Lenzen / Cavallini</t>
  </si>
  <si>
    <t>Kägi / Graber</t>
  </si>
  <si>
    <t>Hefti / Gietz</t>
  </si>
  <si>
    <t>Players</t>
  </si>
  <si>
    <t>No Player (W.O.)</t>
  </si>
  <si>
    <t xml:space="preserve">Zürich Lions </t>
  </si>
  <si>
    <t>Karl Moldvidson / Pascal Bartholet</t>
  </si>
  <si>
    <t>Mathis Clement / Erik Moldvidson</t>
  </si>
  <si>
    <t>Morris Haab / Fabien Dorey</t>
  </si>
  <si>
    <t>Schällibaum / Blanc</t>
  </si>
  <si>
    <t>Dietze / Seegrün</t>
  </si>
  <si>
    <t>Inés Blanc</t>
  </si>
  <si>
    <t>Morris Haab</t>
  </si>
  <si>
    <t>Karl Moldvidson</t>
  </si>
  <si>
    <t>Maya Lenzen (W.O.) (5)</t>
  </si>
  <si>
    <t>Julian Mordig</t>
  </si>
  <si>
    <t>Lara Kupriancsky</t>
  </si>
  <si>
    <t>Ilan Hediger / Laurent Wickli</t>
  </si>
  <si>
    <t>Manuel Mesmer / Nicolas Küpfer</t>
  </si>
  <si>
    <t>Lara Russiniello / Fanny Audrey</t>
  </si>
  <si>
    <t>Maurus Malgiaritta</t>
  </si>
  <si>
    <t>Timéo Gaillard</t>
  </si>
  <si>
    <t>Luka Obradovic</t>
  </si>
  <si>
    <t>Maurus Malgiaritta / Timéo Gaillard</t>
  </si>
  <si>
    <t>Nikola Lazor /  Timo Schnegg</t>
  </si>
  <si>
    <t>Madleine Graber / Patricia Gribi</t>
  </si>
  <si>
    <t>Luka Obradovic / Yaelle Etter</t>
  </si>
  <si>
    <t>NO PLAYER (W.O.)</t>
  </si>
  <si>
    <t>???</t>
  </si>
  <si>
    <t>Lizanne Mordig / Lara Kupriancsky</t>
  </si>
  <si>
    <t>Julian Mordig / Anja Dammann</t>
  </si>
  <si>
    <t>?</t>
  </si>
  <si>
    <t>Limacher / Bossel</t>
  </si>
  <si>
    <t>Bruhin / Lenzen</t>
  </si>
  <si>
    <t>Schär / Simmen</t>
  </si>
  <si>
    <t>Berset / Coens</t>
  </si>
  <si>
    <t>Uijetwaal / Riedo</t>
  </si>
  <si>
    <t>Jeanine Riedo</t>
  </si>
  <si>
    <t>Emilie Uijtewaal</t>
  </si>
  <si>
    <t>Yanis Schmit</t>
  </si>
  <si>
    <t>Valerie Lüthi</t>
  </si>
  <si>
    <t>Cavallini / Gietz</t>
  </si>
  <si>
    <t>Eisele / Zurbriggen</t>
  </si>
  <si>
    <t>Zurich Lions vs. Zurich Flyers</t>
  </si>
  <si>
    <t>P</t>
  </si>
  <si>
    <t>GP</t>
  </si>
  <si>
    <t>W</t>
  </si>
  <si>
    <t>L</t>
  </si>
  <si>
    <t>G</t>
  </si>
  <si>
    <t>%</t>
  </si>
  <si>
    <t>MAX POSSIBLE GAMES / ROUND</t>
  </si>
  <si>
    <t>MAX POSSIBLE GAMES / SO FAR</t>
  </si>
  <si>
    <t>Alejandro Bocek</t>
  </si>
  <si>
    <t>Jason Exizidis</t>
  </si>
  <si>
    <t>Maxime Baur</t>
  </si>
  <si>
    <t>Jalena Meyer</t>
  </si>
  <si>
    <t>Victoria Carron</t>
  </si>
  <si>
    <t>Jules Prysi / Arhur Maregrande</t>
  </si>
  <si>
    <t>Manuel Mesmer / Alejandro Bocek</t>
  </si>
  <si>
    <t>Maxime Baur / Loick Kipfel</t>
  </si>
  <si>
    <t>Jalena Meyer / Anja Damman</t>
  </si>
  <si>
    <t>Victoria Carron / Fanny Andrey</t>
  </si>
  <si>
    <t>Jason Exizidis / Lara Kupriancsky</t>
  </si>
  <si>
    <t>Tristan Le / Aurelie Kaelin</t>
  </si>
  <si>
    <t>Erik Moldvidson / Clement</t>
  </si>
  <si>
    <t>Berset / Gantert</t>
  </si>
  <si>
    <t>Zurmuehle / Marty</t>
  </si>
  <si>
    <t>Bandekow / Graber</t>
  </si>
  <si>
    <t>Karl Moldvidson / Bernhard</t>
  </si>
  <si>
    <t>Markus Kästner</t>
  </si>
  <si>
    <t>Charles Coens-Antoine</t>
  </si>
  <si>
    <t>Aurora Zurmühle</t>
  </si>
  <si>
    <t>Lucerne Lakers vs. St. Gallen Bears</t>
  </si>
  <si>
    <t>Ana Bandekow</t>
  </si>
  <si>
    <t>Manuel Bernhard</t>
  </si>
  <si>
    <t>Marvin Gantert</t>
  </si>
  <si>
    <t>Nicolas Gruenig</t>
  </si>
  <si>
    <t>Kästner - Uijetwaal</t>
  </si>
  <si>
    <t>Ryter - Lüthi</t>
  </si>
  <si>
    <t>Jari Hanmimaki</t>
  </si>
  <si>
    <t>Valerie Luethi</t>
  </si>
  <si>
    <t>Paulin Wuarin</t>
  </si>
  <si>
    <t>Dariush Pont / Jari Hankimaki</t>
  </si>
  <si>
    <t>Marco Zocastello / Ayman Rafiq</t>
  </si>
  <si>
    <t>Maurus Malgiaritta / Janis Maeusli</t>
  </si>
  <si>
    <t>Nikola Lazor / Timo Schnegg</t>
  </si>
  <si>
    <t>Lili Dalla Bona / Valerie Luethi</t>
  </si>
  <si>
    <t>Youri Elia / Milana Lorenzi</t>
  </si>
  <si>
    <t>Zürich Flyers vs. Zürich Lions</t>
  </si>
  <si>
    <t>Zimmermann / Haab</t>
  </si>
  <si>
    <t>Hefti / Dorey</t>
  </si>
  <si>
    <t>Aerne / Limacher</t>
  </si>
  <si>
    <t>Bossel / Cavallini</t>
  </si>
  <si>
    <t>Gietz / Hefti</t>
  </si>
  <si>
    <t>Oeschiger / Schaellibaum</t>
  </si>
  <si>
    <t>Ilias Zimermann</t>
  </si>
  <si>
    <t>Aleksi Danilchenko</t>
  </si>
  <si>
    <t>Anna Schaellibaum</t>
  </si>
  <si>
    <t>Aleksandra Kocic</t>
  </si>
  <si>
    <t>Lenzen / Danichenko</t>
  </si>
  <si>
    <t>Stroh / Huber</t>
  </si>
  <si>
    <t xml:space="preserve"> (no player)</t>
  </si>
  <si>
    <t>Basel Dragons vs. Geneva Eagles</t>
  </si>
  <si>
    <t>Bern Capitals vs. Lausanne Owls</t>
  </si>
  <si>
    <t>Philemon Isakov</t>
  </si>
  <si>
    <t>Lili dalla Bona</t>
  </si>
  <si>
    <t>Anaki Lea Oviedo</t>
  </si>
  <si>
    <t>Luka Obradovic - Luka Petkovic</t>
  </si>
  <si>
    <t>Janis Mäusli - Marc Fuhrer</t>
  </si>
  <si>
    <t>Philemon Isakov - Gauillaume Duc</t>
  </si>
  <si>
    <t>Kilian Martinez - Jules Prysi</t>
  </si>
  <si>
    <t>Lili dalla Bona - Valerie Lüthi</t>
  </si>
  <si>
    <t>Fanny Andrey - Aurelie Kaelin</t>
  </si>
  <si>
    <t>Reto Horst - Yaelle Etter</t>
  </si>
  <si>
    <t>Toufan Kashaev - Anaki Oviedo</t>
  </si>
  <si>
    <t>Jason Exidis</t>
  </si>
  <si>
    <t>Julian Kopp</t>
  </si>
  <si>
    <t>W.O(No Player)</t>
  </si>
  <si>
    <t>W.O. (NO PLAYER)</t>
  </si>
  <si>
    <t>Lara Kupriancsky / Jalena Meyer</t>
  </si>
  <si>
    <t>Laurent Wickli / Alejandro</t>
  </si>
  <si>
    <t>Julian Kopp / Julian</t>
  </si>
  <si>
    <t>MArco Zocastello / Alexandre Rochat</t>
  </si>
  <si>
    <t>Pauline Wuarin / Laetita Grand</t>
  </si>
  <si>
    <t>Max Possible Games / Per Round</t>
  </si>
  <si>
    <t>Max Possible Games / Per League</t>
  </si>
  <si>
    <t>Rounds Played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</si>
</sst>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8"/>
      <color theme="1"/>
      <name val="Caveat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6"/>
      <color rgb="FF000000"/>
      <name val="Arial"/>
      <family val="2"/>
      <scheme val="minor"/>
    </font>
    <font>
      <b/>
      <sz val="22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24"/>
      <color rgb="FFFF0000"/>
      <name val="Arial"/>
      <family val="2"/>
      <scheme val="minor"/>
    </font>
    <font>
      <b/>
      <sz val="24"/>
      <color rgb="FF00B0F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theme="0" tint="-0.34998626667073579"/>
      <name val="Arial"/>
      <family val="2"/>
      <scheme val="minor"/>
    </font>
    <font>
      <sz val="10"/>
      <color theme="0" tint="-0.499984740745262"/>
      <name val="Arial"/>
      <family val="2"/>
      <scheme val="minor"/>
    </font>
    <font>
      <sz val="10"/>
      <color rgb="FFFF0000"/>
      <name val="Arial"/>
      <family val="2"/>
      <scheme val="minor"/>
    </font>
    <font>
      <sz val="22"/>
      <color rgb="FF00B0F0"/>
      <name val="ROG Fonts"/>
      <family val="3"/>
    </font>
    <font>
      <sz val="22"/>
      <color rgb="FFFF0000"/>
      <name val="ROG Fonts"/>
      <family val="3"/>
    </font>
  </fonts>
  <fills count="6">
    <fill>
      <patternFill patternType="none"/>
    </fill>
    <fill>
      <patternFill patternType="gray125"/>
    </fill>
    <fill>
      <patternFill patternType="solid">
        <fgColor theme="2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9" fontId="0" fillId="0" borderId="0" xfId="1" applyFont="1"/>
    <xf numFmtId="1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0" fillId="3" borderId="0" xfId="0" applyFont="1" applyFill="1"/>
    <xf numFmtId="0" fontId="11" fillId="3" borderId="0" xfId="0" applyFont="1" applyFill="1"/>
    <xf numFmtId="0" fontId="1" fillId="0" borderId="0" xfId="0" applyFont="1" applyAlignment="1">
      <alignment horizontal="center"/>
    </xf>
    <xf numFmtId="0" fontId="13" fillId="4" borderId="0" xfId="0" applyFont="1" applyFill="1"/>
    <xf numFmtId="0" fontId="9" fillId="3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10" fillId="4" borderId="0" xfId="0" applyFont="1" applyFill="1"/>
    <xf numFmtId="0" fontId="0" fillId="4" borderId="1" xfId="0" applyFill="1" applyBorder="1"/>
    <xf numFmtId="0" fontId="12" fillId="4" borderId="4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4" fillId="4" borderId="0" xfId="0" applyFont="1" applyFill="1"/>
    <xf numFmtId="0" fontId="0" fillId="4" borderId="0" xfId="0" applyFill="1" applyAlignment="1">
      <alignment horizontal="center"/>
    </xf>
    <xf numFmtId="9" fontId="0" fillId="4" borderId="1" xfId="1" applyFont="1" applyFill="1" applyBorder="1" applyAlignment="1">
      <alignment horizontal="center"/>
    </xf>
    <xf numFmtId="0" fontId="4" fillId="4" borderId="3" xfId="0" applyFont="1" applyFill="1" applyBorder="1"/>
    <xf numFmtId="9" fontId="0" fillId="4" borderId="2" xfId="1" applyFont="1" applyFill="1" applyBorder="1" applyAlignment="1">
      <alignment horizontal="center"/>
    </xf>
    <xf numFmtId="0" fontId="0" fillId="4" borderId="3" xfId="0" applyFill="1" applyBorder="1" applyAlignment="1">
      <alignment horizontal="left"/>
    </xf>
    <xf numFmtId="0" fontId="1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3" borderId="5" xfId="0" applyFill="1" applyBorder="1"/>
    <xf numFmtId="0" fontId="0" fillId="5" borderId="0" xfId="0" applyFill="1"/>
    <xf numFmtId="0" fontId="0" fillId="2" borderId="0" xfId="0" applyFill="1" applyAlignment="1">
      <alignment horizontal="left"/>
    </xf>
    <xf numFmtId="0" fontId="12" fillId="5" borderId="3" xfId="0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12" fillId="5" borderId="3" xfId="0" applyFont="1" applyFill="1" applyBorder="1"/>
    <xf numFmtId="0" fontId="4" fillId="5" borderId="5" xfId="0" applyFont="1" applyFill="1" applyBorder="1"/>
    <xf numFmtId="0" fontId="12" fillId="5" borderId="3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9" fontId="0" fillId="5" borderId="5" xfId="1" applyFont="1" applyFill="1" applyBorder="1" applyAlignment="1">
      <alignment horizontal="center"/>
    </xf>
    <xf numFmtId="0" fontId="0" fillId="3" borderId="3" xfId="0" applyFill="1" applyBorder="1"/>
    <xf numFmtId="0" fontId="11" fillId="3" borderId="0" xfId="0" applyFont="1" applyFill="1" applyAlignment="1">
      <alignment horizontal="left"/>
    </xf>
    <xf numFmtId="0" fontId="0" fillId="5" borderId="4" xfId="0" applyFill="1" applyBorder="1" applyAlignment="1">
      <alignment horizontal="center"/>
    </xf>
    <xf numFmtId="0" fontId="8" fillId="4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quotePrefix="1" applyFont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974032</xdr:colOff>
      <xdr:row>5</xdr:row>
      <xdr:rowOff>155916</xdr:rowOff>
    </xdr:from>
    <xdr:to>
      <xdr:col>4</xdr:col>
      <xdr:colOff>1223</xdr:colOff>
      <xdr:row>6</xdr:row>
      <xdr:rowOff>154620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AB2D962-F6FA-3BE3-1078-5B00C0006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2509" y="983087"/>
          <a:ext cx="213613" cy="159841"/>
        </a:xfrm>
        <a:prstGeom prst="rect">
          <a:avLst/>
        </a:prstGeom>
      </xdr:spPr>
    </xdr:pic>
    <xdr:clientData/>
  </xdr:twoCellAnchor>
  <xdr:twoCellAnchor editAs="oneCell">
    <xdr:from>
      <xdr:col>3</xdr:col>
      <xdr:colOff>1009291</xdr:colOff>
      <xdr:row>8</xdr:row>
      <xdr:rowOff>8559</xdr:rowOff>
    </xdr:from>
    <xdr:to>
      <xdr:col>3</xdr:col>
      <xdr:colOff>1146338</xdr:colOff>
      <xdr:row>9</xdr:row>
      <xdr:rowOff>1367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B0B8F22-CB45-D5C3-D9A4-F7831D19F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2257" y="1290821"/>
          <a:ext cx="144667" cy="153091"/>
        </a:xfrm>
        <a:prstGeom prst="rect">
          <a:avLst/>
        </a:prstGeom>
      </xdr:spPr>
    </xdr:pic>
    <xdr:clientData/>
  </xdr:twoCellAnchor>
  <xdr:twoCellAnchor editAs="oneCell">
    <xdr:from>
      <xdr:col>3</xdr:col>
      <xdr:colOff>993336</xdr:colOff>
      <xdr:row>5</xdr:row>
      <xdr:rowOff>3502</xdr:rowOff>
    </xdr:from>
    <xdr:to>
      <xdr:col>4</xdr:col>
      <xdr:colOff>996</xdr:colOff>
      <xdr:row>6</xdr:row>
      <xdr:rowOff>2965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3CB7805-8B65-FA64-87E2-8D39959E4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62612" y="848521"/>
          <a:ext cx="205051" cy="168467"/>
        </a:xfrm>
        <a:prstGeom prst="rect">
          <a:avLst/>
        </a:prstGeom>
      </xdr:spPr>
    </xdr:pic>
    <xdr:clientData/>
  </xdr:twoCellAnchor>
  <xdr:twoCellAnchor editAs="oneCell">
    <xdr:from>
      <xdr:col>3</xdr:col>
      <xdr:colOff>987840</xdr:colOff>
      <xdr:row>7</xdr:row>
      <xdr:rowOff>6545</xdr:rowOff>
    </xdr:from>
    <xdr:to>
      <xdr:col>4</xdr:col>
      <xdr:colOff>804</xdr:colOff>
      <xdr:row>8</xdr:row>
      <xdr:rowOff>3597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46189F5-DB4D-4B56-4ED3-8EF0529D3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96317" y="1155991"/>
          <a:ext cx="185590" cy="158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1017360</xdr:colOff>
      <xdr:row>5</xdr:row>
      <xdr:rowOff>4526</xdr:rowOff>
    </xdr:from>
    <xdr:to>
      <xdr:col>4</xdr:col>
      <xdr:colOff>3659</xdr:colOff>
      <xdr:row>6</xdr:row>
      <xdr:rowOff>2961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AA96409-0A20-4667-A327-D34C7E28B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256" y="798276"/>
          <a:ext cx="160731" cy="160995"/>
        </a:xfrm>
        <a:prstGeom prst="rect">
          <a:avLst/>
        </a:prstGeom>
      </xdr:spPr>
    </xdr:pic>
    <xdr:clientData/>
  </xdr:twoCellAnchor>
  <xdr:twoCellAnchor editAs="oneCell">
    <xdr:from>
      <xdr:col>3</xdr:col>
      <xdr:colOff>1021203</xdr:colOff>
      <xdr:row>5</xdr:row>
      <xdr:rowOff>155858</xdr:rowOff>
    </xdr:from>
    <xdr:to>
      <xdr:col>4</xdr:col>
      <xdr:colOff>4512</xdr:colOff>
      <xdr:row>7</xdr:row>
      <xdr:rowOff>1118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918896E-6BDF-47AE-9FA3-696DBE4C0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0099" y="949608"/>
          <a:ext cx="152026" cy="162760"/>
        </a:xfrm>
        <a:prstGeom prst="rect">
          <a:avLst/>
        </a:prstGeom>
      </xdr:spPr>
    </xdr:pic>
    <xdr:clientData/>
  </xdr:twoCellAnchor>
  <xdr:twoCellAnchor editAs="oneCell">
    <xdr:from>
      <xdr:col>3</xdr:col>
      <xdr:colOff>1021545</xdr:colOff>
      <xdr:row>7</xdr:row>
      <xdr:rowOff>165972</xdr:rowOff>
    </xdr:from>
    <xdr:to>
      <xdr:col>4</xdr:col>
      <xdr:colOff>2607</xdr:colOff>
      <xdr:row>8</xdr:row>
      <xdr:rowOff>156721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D98BF99-CDB5-46CE-9301-C72828856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5235" y="1330437"/>
          <a:ext cx="171052" cy="160911"/>
        </a:xfrm>
        <a:prstGeom prst="rect">
          <a:avLst/>
        </a:prstGeom>
      </xdr:spPr>
    </xdr:pic>
    <xdr:clientData/>
  </xdr:twoCellAnchor>
  <xdr:oneCellAnchor>
    <xdr:from>
      <xdr:col>3</xdr:col>
      <xdr:colOff>1008640</xdr:colOff>
      <xdr:row>7</xdr:row>
      <xdr:rowOff>3788</xdr:rowOff>
    </xdr:from>
    <xdr:ext cx="167539" cy="160526"/>
    <xdr:pic>
      <xdr:nvPicPr>
        <xdr:cNvPr id="9" name="Picture 8">
          <a:extLst>
            <a:ext uri="{FF2B5EF4-FFF2-40B4-BE49-F238E27FC236}">
              <a16:creationId xmlns:a16="http://schemas.microsoft.com/office/drawing/2014/main" id="{7804472B-4E20-4AFC-889E-ED63F96C2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87536" y="1115038"/>
          <a:ext cx="167539" cy="1605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0E0B4-9370-462D-807B-38E9858B5DE5}">
  <dimension ref="A1:AC51"/>
  <sheetViews>
    <sheetView tabSelected="1" zoomScale="108" workbookViewId="0">
      <selection activeCell="Z2" sqref="Z2"/>
    </sheetView>
  </sheetViews>
  <sheetFormatPr defaultRowHeight="12.75"/>
  <cols>
    <col min="1" max="1" width="3" customWidth="1"/>
    <col min="2" max="2" width="1.7109375" customWidth="1"/>
    <col min="3" max="3" width="2.42578125" customWidth="1"/>
    <col min="4" max="4" width="17.5703125" customWidth="1"/>
    <col min="5" max="5" width="5" customWidth="1"/>
    <col min="6" max="6" width="4.85546875" customWidth="1"/>
    <col min="7" max="11" width="4.7109375" customWidth="1"/>
    <col min="12" max="12" width="4.42578125" customWidth="1"/>
    <col min="13" max="13" width="1.7109375" customWidth="1"/>
    <col min="14" max="14" width="2.7109375" customWidth="1"/>
  </cols>
  <sheetData>
    <row r="1" spans="1:29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3.35" customHeight="1">
      <c r="A2" s="4"/>
      <c r="B2" s="5"/>
      <c r="C2" s="42" t="s">
        <v>0</v>
      </c>
      <c r="D2" s="42"/>
      <c r="E2" s="42"/>
      <c r="F2" s="42"/>
      <c r="G2" s="42"/>
      <c r="H2" s="42"/>
      <c r="I2" s="42"/>
      <c r="J2" s="42"/>
      <c r="K2" s="42"/>
      <c r="L2" s="11"/>
      <c r="M2" s="5"/>
      <c r="N2" s="6"/>
      <c r="O2" s="39" t="s">
        <v>458</v>
      </c>
      <c r="P2" s="39"/>
      <c r="Q2" s="39"/>
      <c r="R2" s="39"/>
      <c r="S2" s="8">
        <v>6</v>
      </c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13.35" customHeight="1">
      <c r="A3" s="4"/>
      <c r="B3" s="5"/>
      <c r="C3" s="42"/>
      <c r="D3" s="42"/>
      <c r="E3" s="42"/>
      <c r="F3" s="42"/>
      <c r="G3" s="42"/>
      <c r="H3" s="42"/>
      <c r="I3" s="42"/>
      <c r="J3" s="42"/>
      <c r="K3" s="42"/>
      <c r="L3" s="11"/>
      <c r="M3" s="5"/>
      <c r="N3" s="6"/>
      <c r="O3" s="8" t="s">
        <v>456</v>
      </c>
      <c r="P3" s="8"/>
      <c r="Q3" s="8"/>
      <c r="R3" s="8"/>
      <c r="S3" s="8">
        <v>162</v>
      </c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13.35" customHeight="1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11"/>
      <c r="M4" s="5"/>
      <c r="N4" s="6"/>
      <c r="O4" s="8" t="s">
        <v>457</v>
      </c>
      <c r="P4" s="8"/>
      <c r="Q4" s="8"/>
      <c r="R4" s="8"/>
      <c r="S4" s="8">
        <f>S3*S2</f>
        <v>972</v>
      </c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>
      <c r="A5" s="4"/>
      <c r="B5" s="5"/>
      <c r="C5" s="31" t="s">
        <v>2</v>
      </c>
      <c r="D5" s="33" t="s">
        <v>3</v>
      </c>
      <c r="E5" s="35" t="s">
        <v>377</v>
      </c>
      <c r="F5" s="35" t="s">
        <v>378</v>
      </c>
      <c r="G5" s="35" t="s">
        <v>379</v>
      </c>
      <c r="H5" s="35" t="s">
        <v>4</v>
      </c>
      <c r="I5" s="35" t="s">
        <v>5</v>
      </c>
      <c r="J5" s="35" t="s">
        <v>380</v>
      </c>
      <c r="K5" s="35" t="s">
        <v>381</v>
      </c>
      <c r="L5" s="35" t="s">
        <v>376</v>
      </c>
      <c r="M5" s="5"/>
      <c r="N5" s="6"/>
      <c r="O5" s="4"/>
      <c r="P5" s="4"/>
      <c r="Q5" s="4"/>
      <c r="R5" s="4"/>
      <c r="S5" s="4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>
      <c r="A6" s="4"/>
      <c r="B6" s="28"/>
      <c r="C6" s="32">
        <v>1</v>
      </c>
      <c r="D6" s="34" t="s">
        <v>337</v>
      </c>
      <c r="E6" s="36">
        <v>6</v>
      </c>
      <c r="F6" s="36">
        <v>6</v>
      </c>
      <c r="G6" s="36" t="s">
        <v>6</v>
      </c>
      <c r="H6" s="36" t="s">
        <v>6</v>
      </c>
      <c r="I6" s="36" t="s">
        <v>6</v>
      </c>
      <c r="J6" s="36">
        <f>SUM(153+132+120+149+145+148)</f>
        <v>847</v>
      </c>
      <c r="K6" s="37">
        <f>J6/$S$4</f>
        <v>0.87139917695473246</v>
      </c>
      <c r="L6" s="36">
        <v>18</v>
      </c>
      <c r="M6" s="5"/>
      <c r="N6" s="10"/>
      <c r="O6" s="4"/>
      <c r="P6" s="4"/>
      <c r="Q6" s="4"/>
      <c r="R6" s="4"/>
      <c r="S6" s="4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>
      <c r="A7" s="4"/>
      <c r="B7" s="28"/>
      <c r="C7" s="32">
        <v>2</v>
      </c>
      <c r="D7" s="34" t="s">
        <v>7</v>
      </c>
      <c r="E7" s="36">
        <v>6</v>
      </c>
      <c r="F7" s="36">
        <v>3</v>
      </c>
      <c r="G7" s="36">
        <v>3</v>
      </c>
      <c r="H7" s="36" t="s">
        <v>6</v>
      </c>
      <c r="I7" s="36" t="s">
        <v>6</v>
      </c>
      <c r="J7" s="36">
        <f>SUM(135+157+110+122+126+95)</f>
        <v>745</v>
      </c>
      <c r="K7" s="37">
        <f>J7/$S$4</f>
        <v>0.76646090534979427</v>
      </c>
      <c r="L7" s="36">
        <v>12</v>
      </c>
      <c r="M7" s="5"/>
      <c r="N7" s="10"/>
      <c r="O7" s="30"/>
      <c r="P7" s="4"/>
      <c r="Q7" s="4"/>
      <c r="R7" s="4"/>
      <c r="S7" s="4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>
      <c r="A8" s="4"/>
      <c r="B8" s="28"/>
      <c r="C8" s="32">
        <v>4</v>
      </c>
      <c r="D8" s="34" t="s">
        <v>8</v>
      </c>
      <c r="E8" s="36">
        <v>6</v>
      </c>
      <c r="F8" s="36">
        <v>2</v>
      </c>
      <c r="G8" s="36">
        <v>4</v>
      </c>
      <c r="H8" s="36" t="s">
        <v>6</v>
      </c>
      <c r="I8" s="36" t="s">
        <v>6</v>
      </c>
      <c r="J8" s="36">
        <f>SUM(78+100+110+77+119+127)</f>
        <v>611</v>
      </c>
      <c r="K8" s="37">
        <f>J8/$S$4</f>
        <v>0.62860082304526754</v>
      </c>
      <c r="L8" s="36">
        <v>6</v>
      </c>
      <c r="M8" s="5"/>
      <c r="N8" s="10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>
      <c r="A9" s="4"/>
      <c r="B9" s="28"/>
      <c r="C9" s="32">
        <v>3</v>
      </c>
      <c r="D9" s="34" t="s">
        <v>9</v>
      </c>
      <c r="E9" s="36">
        <v>6</v>
      </c>
      <c r="F9" s="36">
        <v>1</v>
      </c>
      <c r="G9" s="36">
        <v>5</v>
      </c>
      <c r="H9" s="36" t="s">
        <v>6</v>
      </c>
      <c r="I9" s="36" t="s">
        <v>6</v>
      </c>
      <c r="J9" s="36">
        <f>SUM(114+112+139+104+71+107)</f>
        <v>647</v>
      </c>
      <c r="K9" s="37">
        <f>J9/$S$4</f>
        <v>0.66563786008230452</v>
      </c>
      <c r="L9" s="36">
        <v>3</v>
      </c>
      <c r="M9" s="5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29" ht="7.35" customHeight="1">
      <c r="A10" s="4"/>
      <c r="B10" s="5"/>
      <c r="C10" s="40"/>
      <c r="D10" s="40"/>
      <c r="E10" s="40"/>
      <c r="F10" s="40"/>
      <c r="G10" s="40"/>
      <c r="H10" s="40"/>
      <c r="I10" s="40"/>
      <c r="J10" s="40"/>
      <c r="K10" s="40"/>
      <c r="L10" s="27"/>
      <c r="M10" s="5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>
      <c r="A11" s="4"/>
      <c r="B11" s="14"/>
      <c r="C11" s="15"/>
      <c r="D11" s="16"/>
      <c r="E11" s="17"/>
      <c r="F11" s="17"/>
      <c r="G11" s="17"/>
      <c r="H11" s="17"/>
      <c r="I11" s="17"/>
      <c r="J11" s="17"/>
      <c r="K11" s="18"/>
      <c r="L11" s="17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ht="13.35" customHeight="1">
      <c r="A12" s="4"/>
      <c r="B12" s="6"/>
      <c r="C12" s="41"/>
      <c r="D12" s="41"/>
      <c r="E12" s="41"/>
      <c r="F12" s="41"/>
      <c r="G12" s="41"/>
      <c r="H12" s="41"/>
      <c r="I12" s="41"/>
      <c r="J12" s="41"/>
      <c r="K12" s="41"/>
      <c r="L12" s="12"/>
      <c r="M12" s="13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ht="13.35" customHeight="1">
      <c r="A13" s="4"/>
      <c r="B13" s="6"/>
      <c r="C13" s="41"/>
      <c r="D13" s="41"/>
      <c r="E13" s="41"/>
      <c r="F13" s="41"/>
      <c r="G13" s="41"/>
      <c r="H13" s="41"/>
      <c r="I13" s="41"/>
      <c r="J13" s="41"/>
      <c r="K13" s="41"/>
      <c r="L13" s="12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ht="13.35" customHeight="1">
      <c r="A14" s="4"/>
      <c r="B14" s="6"/>
      <c r="C14" s="41"/>
      <c r="D14" s="41"/>
      <c r="E14" s="41"/>
      <c r="F14" s="41"/>
      <c r="G14" s="41"/>
      <c r="H14" s="41"/>
      <c r="I14" s="41"/>
      <c r="J14" s="41"/>
      <c r="K14" s="41"/>
      <c r="L14" s="12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>
      <c r="A15" s="4"/>
      <c r="B15" s="14"/>
      <c r="C15" s="15"/>
      <c r="D15" s="16"/>
      <c r="E15" s="17"/>
      <c r="F15" s="17"/>
      <c r="G15" s="17"/>
      <c r="H15" s="17"/>
      <c r="I15" s="17"/>
      <c r="J15" s="17"/>
      <c r="K15" s="18"/>
      <c r="L15" s="17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>
      <c r="A16" s="4"/>
      <c r="B16" s="14"/>
      <c r="C16" s="19"/>
      <c r="D16" s="20"/>
      <c r="E16" s="21"/>
      <c r="F16" s="21"/>
      <c r="G16" s="21"/>
      <c r="H16" s="21"/>
      <c r="I16" s="21"/>
      <c r="J16" s="21"/>
      <c r="K16" s="22"/>
      <c r="L16" s="21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>
      <c r="A17" s="4"/>
      <c r="B17" s="14"/>
      <c r="C17" s="19"/>
      <c r="D17" s="23"/>
      <c r="E17" s="21"/>
      <c r="F17" s="21"/>
      <c r="G17" s="21"/>
      <c r="H17" s="21"/>
      <c r="I17" s="21"/>
      <c r="J17" s="21"/>
      <c r="K17" s="24"/>
      <c r="L17" s="21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29">
      <c r="A18" s="4"/>
      <c r="B18" s="14"/>
      <c r="C18" s="19"/>
      <c r="D18" s="20"/>
      <c r="E18" s="21"/>
      <c r="F18" s="21"/>
      <c r="G18" s="21"/>
      <c r="H18" s="21"/>
      <c r="I18" s="21"/>
      <c r="J18" s="21"/>
      <c r="K18" s="22"/>
      <c r="L18" s="21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>
      <c r="A19" s="4"/>
      <c r="B19" s="14"/>
      <c r="C19" s="25"/>
      <c r="D19" s="23"/>
      <c r="E19" s="21"/>
      <c r="F19" s="21"/>
      <c r="G19" s="21"/>
      <c r="H19" s="21"/>
      <c r="I19" s="21"/>
      <c r="J19" s="21"/>
      <c r="K19" s="24"/>
      <c r="L19" s="21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ht="7.35" customHeight="1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6"/>
      <c r="Z20" s="6"/>
      <c r="AA20" s="6"/>
      <c r="AB20" s="6"/>
      <c r="AC20" s="6"/>
    </row>
    <row r="21" spans="1:29">
      <c r="A21" s="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6"/>
      <c r="Z21" s="6"/>
      <c r="AA21" s="6"/>
      <c r="AB21" s="6"/>
      <c r="AC21" s="6"/>
    </row>
    <row r="22" spans="1:29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6"/>
      <c r="Z22" s="6"/>
      <c r="AA22" s="6"/>
      <c r="AB22" s="6"/>
      <c r="AC22" s="6"/>
    </row>
    <row r="23" spans="1:29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6"/>
      <c r="Z23" s="6"/>
      <c r="AA23" s="6"/>
      <c r="AB23" s="6"/>
      <c r="AC23" s="6"/>
    </row>
    <row r="24" spans="1:29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6"/>
      <c r="Z24" s="6"/>
      <c r="AA24" s="6"/>
      <c r="AB24" s="6"/>
      <c r="AC24" s="6"/>
    </row>
    <row r="25" spans="1:29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6"/>
      <c r="Z25" s="6"/>
      <c r="AA25" s="6"/>
      <c r="AB25" s="6"/>
      <c r="AC25" s="6"/>
    </row>
    <row r="26" spans="1:29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6"/>
      <c r="Z26" s="6"/>
      <c r="AA26" s="6"/>
      <c r="AB26" s="6"/>
      <c r="AC26" s="6"/>
    </row>
    <row r="27" spans="1:29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6"/>
      <c r="Z27" s="6"/>
      <c r="AA27" s="6"/>
      <c r="AB27" s="6"/>
      <c r="AC27" s="6"/>
    </row>
    <row r="28" spans="1:29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6"/>
      <c r="Z28" s="6"/>
      <c r="AA28" s="6"/>
      <c r="AB28" s="6"/>
      <c r="AC28" s="6"/>
    </row>
    <row r="29" spans="1: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6"/>
      <c r="Z29" s="6"/>
      <c r="AA29" s="6"/>
      <c r="AB29" s="6"/>
      <c r="AC29" s="6"/>
    </row>
    <row r="30" spans="1:29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6"/>
      <c r="Z30" s="6"/>
      <c r="AA30" s="6"/>
      <c r="AB30" s="6"/>
      <c r="AC30" s="6"/>
    </row>
    <row r="31" spans="1:29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6"/>
      <c r="Z31" s="6"/>
      <c r="AA31" s="6"/>
      <c r="AB31" s="6"/>
      <c r="AC31" s="6"/>
    </row>
    <row r="32" spans="1:29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6"/>
      <c r="Z32" s="6"/>
      <c r="AA32" s="6"/>
      <c r="AB32" s="6"/>
      <c r="AC32" s="6"/>
    </row>
    <row r="33" spans="1:29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6"/>
      <c r="Z33" s="6"/>
      <c r="AA33" s="6"/>
      <c r="AB33" s="6"/>
      <c r="AC33" s="6"/>
    </row>
    <row r="34" spans="1:29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6"/>
      <c r="Z34" s="6"/>
      <c r="AA34" s="6"/>
      <c r="AB34" s="6"/>
      <c r="AC34" s="6"/>
    </row>
    <row r="35" spans="1:29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Y35" s="6"/>
      <c r="Z35" s="6"/>
      <c r="AA35" s="6"/>
      <c r="AB35" s="6"/>
      <c r="AC35" s="6"/>
    </row>
    <row r="36" spans="1:29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Y36" s="6"/>
      <c r="Z36" s="6"/>
      <c r="AA36" s="6"/>
      <c r="AB36" s="6"/>
      <c r="AC36" s="6"/>
    </row>
    <row r="37" spans="1:29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Y37" s="6"/>
      <c r="Z37" s="6"/>
      <c r="AA37" s="6"/>
      <c r="AB37" s="6"/>
      <c r="AC37" s="6"/>
    </row>
    <row r="38" spans="1:29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9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9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9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9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9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9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9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9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9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</sheetData>
  <mergeCells count="4">
    <mergeCell ref="O2:R2"/>
    <mergeCell ref="C10:K10"/>
    <mergeCell ref="C12:K14"/>
    <mergeCell ref="C2:K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AC60B-9983-4225-AA4D-81064B9D98A4}">
  <sheetPr>
    <outlinePr summaryBelow="0" summaryRight="0"/>
  </sheetPr>
  <dimension ref="A1:N39"/>
  <sheetViews>
    <sheetView workbookViewId="0">
      <selection activeCell="F17" sqref="F17:H17"/>
    </sheetView>
  </sheetViews>
  <sheetFormatPr defaultColWidth="12.5703125" defaultRowHeight="15.75" customHeight="1"/>
  <cols>
    <col min="13" max="13" width="14.28515625" bestFit="1" customWidth="1"/>
  </cols>
  <sheetData>
    <row r="1" spans="1:14" ht="12.75">
      <c r="A1" s="49" t="s">
        <v>45</v>
      </c>
      <c r="B1" s="46"/>
      <c r="C1" s="46"/>
      <c r="D1" s="46"/>
      <c r="E1" s="46"/>
      <c r="F1" s="46"/>
      <c r="G1" s="46"/>
      <c r="H1" s="46"/>
    </row>
    <row r="2" spans="1:14" ht="15.75" customHeight="1">
      <c r="A2" s="46"/>
      <c r="B2" s="46"/>
      <c r="C2" s="46"/>
      <c r="D2" s="46"/>
      <c r="E2" s="46"/>
      <c r="F2" s="46"/>
      <c r="G2" s="46"/>
      <c r="H2" s="46"/>
    </row>
    <row r="3" spans="1:14" ht="15.75" customHeight="1">
      <c r="A3" s="50" t="s">
        <v>16</v>
      </c>
      <c r="B3" s="50"/>
      <c r="C3" s="50"/>
      <c r="D3" s="50"/>
      <c r="E3" s="50"/>
      <c r="F3" s="50"/>
      <c r="G3" s="50"/>
    </row>
    <row r="4" spans="1:14" ht="15.75" customHeight="1">
      <c r="J4" s="51" t="s">
        <v>37</v>
      </c>
      <c r="K4" s="51" t="s">
        <v>18</v>
      </c>
      <c r="M4" s="51" t="s">
        <v>37</v>
      </c>
      <c r="N4" s="51" t="s">
        <v>18</v>
      </c>
    </row>
    <row r="5" spans="1:14" ht="15.75" customHeight="1">
      <c r="J5" s="51"/>
      <c r="K5" s="51"/>
      <c r="M5" s="51"/>
      <c r="N5" s="51"/>
    </row>
    <row r="6" spans="1:14" ht="15.75" customHeight="1">
      <c r="A6" s="48" t="s">
        <v>19</v>
      </c>
      <c r="B6" s="48"/>
      <c r="C6" s="48"/>
      <c r="D6" s="48"/>
      <c r="E6" s="48"/>
      <c r="F6" s="48"/>
      <c r="G6" s="48"/>
      <c r="H6" s="48"/>
      <c r="I6" s="48"/>
      <c r="J6" s="52">
        <f>SUM(J9:J38)</f>
        <v>13</v>
      </c>
      <c r="K6" s="52">
        <f>SUM(K9:K38)</f>
        <v>5</v>
      </c>
      <c r="L6" t="s">
        <v>20</v>
      </c>
      <c r="M6" s="3">
        <f>SUM(M9,M21,M29,M34,M38)</f>
        <v>144.85714285714283</v>
      </c>
      <c r="N6" s="3">
        <f>SUM(N9,N21,N29,N34,N38)</f>
        <v>71</v>
      </c>
    </row>
    <row r="7" spans="1:14" ht="12.75" customHeight="1">
      <c r="A7" s="48"/>
      <c r="B7" s="48"/>
      <c r="C7" s="48"/>
      <c r="D7" s="48"/>
      <c r="E7" s="48"/>
      <c r="F7" s="48"/>
      <c r="G7" s="48"/>
      <c r="H7" s="48"/>
      <c r="I7" s="48"/>
      <c r="J7" s="52"/>
      <c r="K7" s="52"/>
      <c r="L7" t="s">
        <v>21</v>
      </c>
      <c r="M7" s="2">
        <f>M6/162</f>
        <v>0.89417989417989407</v>
      </c>
      <c r="N7" s="2">
        <f>N6/162</f>
        <v>0.43827160493827161</v>
      </c>
    </row>
    <row r="8" spans="1:14" ht="12.75">
      <c r="A8" s="9" t="s">
        <v>22</v>
      </c>
      <c r="B8" s="44" t="s">
        <v>23</v>
      </c>
      <c r="C8" s="45"/>
      <c r="D8" s="46"/>
      <c r="E8" s="1" t="s">
        <v>24</v>
      </c>
      <c r="F8" s="47" t="s">
        <v>25</v>
      </c>
      <c r="G8" s="47"/>
      <c r="H8" s="47"/>
      <c r="I8" s="1" t="s">
        <v>24</v>
      </c>
      <c r="J8" s="1" t="s">
        <v>26</v>
      </c>
      <c r="K8" s="1" t="s">
        <v>26</v>
      </c>
      <c r="M8" s="44" t="s">
        <v>27</v>
      </c>
      <c r="N8" s="44"/>
    </row>
    <row r="9" spans="1:14" ht="12.75">
      <c r="A9" s="1">
        <v>1</v>
      </c>
      <c r="B9" s="44" t="s">
        <v>109</v>
      </c>
      <c r="C9" s="44"/>
      <c r="D9" s="44"/>
      <c r="E9" s="1">
        <v>9</v>
      </c>
      <c r="F9" s="47" t="s">
        <v>60</v>
      </c>
      <c r="G9" s="47"/>
      <c r="H9" s="47"/>
      <c r="I9" s="1">
        <v>2</v>
      </c>
      <c r="J9">
        <f>IF(E9=9,1,0)</f>
        <v>1</v>
      </c>
      <c r="K9">
        <f t="shared" ref="K9:K25" si="0">IF(I9=9,1,0)</f>
        <v>0</v>
      </c>
      <c r="M9">
        <f>SUM(E9:E17)</f>
        <v>73</v>
      </c>
      <c r="N9">
        <f>SUM(I9:I17)</f>
        <v>37</v>
      </c>
    </row>
    <row r="10" spans="1:14" ht="12.75">
      <c r="A10" s="1">
        <v>2</v>
      </c>
      <c r="B10" s="44" t="s">
        <v>197</v>
      </c>
      <c r="C10" s="44"/>
      <c r="D10" s="44"/>
      <c r="E10" s="1">
        <v>7</v>
      </c>
      <c r="F10" s="47" t="s">
        <v>51</v>
      </c>
      <c r="G10" s="47"/>
      <c r="H10" s="47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2.75">
      <c r="A11" s="1">
        <v>3</v>
      </c>
      <c r="B11" s="44" t="s">
        <v>105</v>
      </c>
      <c r="C11" s="44"/>
      <c r="D11" s="44"/>
      <c r="E11" s="1">
        <v>7</v>
      </c>
      <c r="F11" s="47" t="s">
        <v>53</v>
      </c>
      <c r="G11" s="47"/>
      <c r="H11" s="47"/>
      <c r="I11" s="1">
        <v>9</v>
      </c>
      <c r="J11">
        <f t="shared" si="1"/>
        <v>0</v>
      </c>
      <c r="K11">
        <f t="shared" si="0"/>
        <v>1</v>
      </c>
    </row>
    <row r="12" spans="1:14" ht="12.75">
      <c r="A12" s="1">
        <v>4</v>
      </c>
      <c r="B12" s="44" t="s">
        <v>107</v>
      </c>
      <c r="C12" s="44"/>
      <c r="D12" s="44"/>
      <c r="E12" s="1">
        <v>9</v>
      </c>
      <c r="F12" s="47" t="s">
        <v>310</v>
      </c>
      <c r="G12" s="47"/>
      <c r="H12" s="47"/>
      <c r="I12" s="1">
        <v>2</v>
      </c>
      <c r="J12">
        <f t="shared" si="1"/>
        <v>1</v>
      </c>
      <c r="K12">
        <f t="shared" si="0"/>
        <v>0</v>
      </c>
    </row>
    <row r="13" spans="1:14" ht="12.75">
      <c r="A13" s="1">
        <v>5</v>
      </c>
      <c r="B13" s="44" t="s">
        <v>264</v>
      </c>
      <c r="C13" s="44"/>
      <c r="D13" s="44"/>
      <c r="E13" s="1">
        <v>9</v>
      </c>
      <c r="F13" s="47" t="s">
        <v>58</v>
      </c>
      <c r="G13" s="47"/>
      <c r="H13" s="47"/>
      <c r="I13" s="1">
        <v>0</v>
      </c>
      <c r="J13">
        <f t="shared" si="1"/>
        <v>1</v>
      </c>
      <c r="K13">
        <f t="shared" si="0"/>
        <v>0</v>
      </c>
    </row>
    <row r="14" spans="1:14" ht="12.75">
      <c r="A14" s="1">
        <v>6</v>
      </c>
      <c r="B14" s="44" t="s">
        <v>371</v>
      </c>
      <c r="C14" s="44"/>
      <c r="D14" s="44"/>
      <c r="E14" s="1">
        <v>9</v>
      </c>
      <c r="F14" s="47" t="s">
        <v>58</v>
      </c>
      <c r="G14" s="47"/>
      <c r="H14" s="47"/>
      <c r="I14" s="1">
        <v>4</v>
      </c>
      <c r="J14">
        <f t="shared" si="1"/>
        <v>1</v>
      </c>
      <c r="K14">
        <f t="shared" si="0"/>
        <v>0</v>
      </c>
    </row>
    <row r="15" spans="1:14" ht="12.75">
      <c r="A15" s="1">
        <v>7</v>
      </c>
      <c r="B15" s="44" t="s">
        <v>105</v>
      </c>
      <c r="C15" s="44"/>
      <c r="D15" s="44"/>
      <c r="E15" s="1">
        <v>5</v>
      </c>
      <c r="F15" s="47" t="s">
        <v>51</v>
      </c>
      <c r="G15" s="47"/>
      <c r="H15" s="47"/>
      <c r="I15" s="1">
        <v>9</v>
      </c>
      <c r="J15">
        <f t="shared" si="1"/>
        <v>0</v>
      </c>
      <c r="K15">
        <f t="shared" si="0"/>
        <v>1</v>
      </c>
    </row>
    <row r="16" spans="1:14" ht="12.75">
      <c r="A16" s="1">
        <v>8</v>
      </c>
      <c r="B16" s="44" t="s">
        <v>264</v>
      </c>
      <c r="C16" s="44"/>
      <c r="D16" s="44"/>
      <c r="E16" s="1">
        <v>9</v>
      </c>
      <c r="F16" s="47" t="s">
        <v>310</v>
      </c>
      <c r="G16" s="47"/>
      <c r="H16" s="47"/>
      <c r="I16" s="1">
        <v>2</v>
      </c>
      <c r="J16">
        <f t="shared" si="1"/>
        <v>1</v>
      </c>
      <c r="K16">
        <f t="shared" si="0"/>
        <v>0</v>
      </c>
    </row>
    <row r="17" spans="1:14" ht="12.75">
      <c r="A17" s="1">
        <v>9</v>
      </c>
      <c r="B17" s="44" t="s">
        <v>197</v>
      </c>
      <c r="C17" s="44"/>
      <c r="D17" s="44"/>
      <c r="E17" s="1">
        <v>9</v>
      </c>
      <c r="F17" s="47" t="s">
        <v>433</v>
      </c>
      <c r="G17" s="47"/>
      <c r="H17" s="47"/>
      <c r="I17" s="1">
        <v>0</v>
      </c>
      <c r="J17">
        <f>IF(E17=9,1,1)</f>
        <v>1</v>
      </c>
      <c r="K17">
        <f t="shared" si="0"/>
        <v>0</v>
      </c>
    </row>
    <row r="18" spans="1:14" ht="12.75" customHeight="1">
      <c r="A18" s="48" t="s">
        <v>28</v>
      </c>
      <c r="B18" s="48"/>
      <c r="C18" s="48"/>
      <c r="D18" s="48"/>
      <c r="E18" s="48"/>
      <c r="F18" s="48"/>
      <c r="G18" s="48"/>
      <c r="H18" s="48"/>
      <c r="I18" s="48"/>
    </row>
    <row r="19" spans="1:14" ht="12.75" customHeight="1">
      <c r="A19" s="48"/>
      <c r="B19" s="48"/>
      <c r="C19" s="48"/>
      <c r="D19" s="48"/>
      <c r="E19" s="48"/>
      <c r="F19" s="48"/>
      <c r="G19" s="48"/>
      <c r="H19" s="48"/>
      <c r="I19" s="48"/>
    </row>
    <row r="20" spans="1:14" ht="12.75">
      <c r="A20" s="9" t="s">
        <v>22</v>
      </c>
      <c r="B20" s="44" t="s">
        <v>23</v>
      </c>
      <c r="C20" s="45"/>
      <c r="D20" s="46"/>
      <c r="E20" s="1" t="s">
        <v>24</v>
      </c>
      <c r="F20" s="47" t="s">
        <v>25</v>
      </c>
      <c r="G20" s="47"/>
      <c r="H20" s="47"/>
      <c r="I20" s="1" t="s">
        <v>24</v>
      </c>
    </row>
    <row r="21" spans="1:14" ht="12.75">
      <c r="A21" s="1">
        <v>13</v>
      </c>
      <c r="B21" s="44" t="s">
        <v>330</v>
      </c>
      <c r="C21" s="45"/>
      <c r="D21" s="46"/>
      <c r="E21">
        <v>3</v>
      </c>
      <c r="F21" s="44" t="s">
        <v>369</v>
      </c>
      <c r="G21" s="45"/>
      <c r="H21" s="46"/>
      <c r="I21">
        <v>9</v>
      </c>
      <c r="J21">
        <f t="shared" si="1"/>
        <v>0</v>
      </c>
      <c r="K21">
        <f t="shared" si="0"/>
        <v>1</v>
      </c>
      <c r="M21">
        <f>SUM(E21:E25)</f>
        <v>39</v>
      </c>
      <c r="N21">
        <f>SUM(I21:I25)</f>
        <v>14</v>
      </c>
    </row>
    <row r="22" spans="1:14" ht="12.75">
      <c r="A22" s="1">
        <v>14</v>
      </c>
      <c r="B22" s="44" t="s">
        <v>328</v>
      </c>
      <c r="C22" s="45"/>
      <c r="D22" s="46"/>
      <c r="E22">
        <v>9</v>
      </c>
      <c r="F22" s="44" t="s">
        <v>198</v>
      </c>
      <c r="G22" s="45"/>
      <c r="H22" s="46"/>
      <c r="I22">
        <v>0</v>
      </c>
      <c r="J22">
        <f t="shared" si="1"/>
        <v>1</v>
      </c>
      <c r="K22">
        <f t="shared" si="0"/>
        <v>0</v>
      </c>
    </row>
    <row r="23" spans="1:14" ht="12.75">
      <c r="A23" s="1">
        <v>15</v>
      </c>
      <c r="B23" s="44" t="s">
        <v>117</v>
      </c>
      <c r="C23" s="45"/>
      <c r="D23" s="46"/>
      <c r="E23">
        <v>9</v>
      </c>
      <c r="F23" s="44" t="s">
        <v>370</v>
      </c>
      <c r="G23" s="45"/>
      <c r="H23" s="46"/>
      <c r="I23">
        <v>0</v>
      </c>
      <c r="J23">
        <f t="shared" si="1"/>
        <v>1</v>
      </c>
      <c r="K23">
        <f t="shared" si="0"/>
        <v>0</v>
      </c>
    </row>
    <row r="24" spans="1:14" ht="12.75">
      <c r="A24" s="1">
        <v>16</v>
      </c>
      <c r="B24" s="44" t="s">
        <v>117</v>
      </c>
      <c r="C24" s="45"/>
      <c r="D24" s="46"/>
      <c r="E24">
        <v>9</v>
      </c>
      <c r="F24" s="44" t="s">
        <v>369</v>
      </c>
      <c r="G24" s="45"/>
      <c r="H24" s="46"/>
      <c r="I24">
        <v>5</v>
      </c>
      <c r="J24">
        <f t="shared" si="1"/>
        <v>1</v>
      </c>
      <c r="K24">
        <f t="shared" si="0"/>
        <v>0</v>
      </c>
    </row>
    <row r="25" spans="1:14" ht="12.75">
      <c r="A25" s="1">
        <v>17</v>
      </c>
      <c r="B25" s="44" t="s">
        <v>330</v>
      </c>
      <c r="C25" s="45"/>
      <c r="D25" s="46"/>
      <c r="E25">
        <v>9</v>
      </c>
      <c r="F25" s="44" t="s">
        <v>370</v>
      </c>
      <c r="G25" s="45"/>
      <c r="H25" s="46"/>
      <c r="I25">
        <v>0</v>
      </c>
      <c r="J25">
        <f t="shared" si="1"/>
        <v>1</v>
      </c>
      <c r="K25">
        <f t="shared" si="0"/>
        <v>0</v>
      </c>
    </row>
    <row r="26" spans="1:14" ht="12.75">
      <c r="A26" s="48" t="s">
        <v>29</v>
      </c>
      <c r="B26" s="48"/>
      <c r="C26" s="48"/>
      <c r="D26" s="48"/>
      <c r="E26" s="48"/>
      <c r="F26" s="48"/>
      <c r="G26" s="48"/>
      <c r="H26" s="48"/>
      <c r="I26" s="48"/>
    </row>
    <row r="27" spans="1:14" ht="12.75">
      <c r="A27" s="48"/>
      <c r="B27" s="48"/>
      <c r="C27" s="48"/>
      <c r="D27" s="48"/>
      <c r="E27" s="48"/>
      <c r="F27" s="48"/>
      <c r="G27" s="48"/>
      <c r="H27" s="48"/>
      <c r="I27" s="48"/>
    </row>
    <row r="28" spans="1:14" ht="12.75">
      <c r="A28" s="9" t="s">
        <v>22</v>
      </c>
      <c r="B28" s="44" t="s">
        <v>30</v>
      </c>
      <c r="C28" s="45"/>
      <c r="D28" s="46"/>
      <c r="E28" s="1" t="s">
        <v>24</v>
      </c>
      <c r="F28" s="47" t="s">
        <v>31</v>
      </c>
      <c r="G28" s="47"/>
      <c r="H28" s="47"/>
      <c r="I28" s="1" t="s">
        <v>24</v>
      </c>
    </row>
    <row r="29" spans="1:14" ht="15.75" customHeight="1">
      <c r="A29" s="1">
        <v>18</v>
      </c>
      <c r="B29" s="44" t="s">
        <v>364</v>
      </c>
      <c r="C29" s="44"/>
      <c r="D29" s="44"/>
      <c r="E29">
        <v>25</v>
      </c>
      <c r="F29" s="44" t="s">
        <v>367</v>
      </c>
      <c r="G29" s="44"/>
      <c r="H29" s="44"/>
      <c r="I29">
        <v>10</v>
      </c>
      <c r="J29">
        <f>IF(E29=25,1,0)</f>
        <v>1</v>
      </c>
      <c r="K29">
        <f>IF(I29=25,1,0)</f>
        <v>0</v>
      </c>
      <c r="M29" s="3">
        <f>SUM(E29:E30)/2.8</f>
        <v>15.000000000000002</v>
      </c>
      <c r="N29" s="3">
        <f>SUM(I29:I30)/2.8</f>
        <v>12.5</v>
      </c>
    </row>
    <row r="30" spans="1:14" ht="15.75" customHeight="1">
      <c r="A30" s="1">
        <v>19</v>
      </c>
      <c r="B30" s="44" t="s">
        <v>324</v>
      </c>
      <c r="C30" s="44"/>
      <c r="D30" s="44"/>
      <c r="E30">
        <v>17</v>
      </c>
      <c r="F30" s="44" t="s">
        <v>366</v>
      </c>
      <c r="G30" s="44"/>
      <c r="H30" s="44"/>
      <c r="I30">
        <v>25</v>
      </c>
      <c r="J30">
        <f t="shared" ref="J30:J38" si="2">IF(E30=25,1,0)</f>
        <v>0</v>
      </c>
      <c r="K30">
        <f t="shared" ref="K30:K38" si="3">IF(I30=25,1,0)</f>
        <v>1</v>
      </c>
      <c r="N30" s="3"/>
    </row>
    <row r="31" spans="1:14" ht="15.75" customHeight="1">
      <c r="A31" s="48" t="s">
        <v>32</v>
      </c>
      <c r="B31" s="48"/>
      <c r="C31" s="48"/>
      <c r="D31" s="48"/>
      <c r="E31" s="48"/>
      <c r="F31" s="48"/>
      <c r="G31" s="48"/>
      <c r="H31" s="48"/>
      <c r="I31" s="48"/>
      <c r="N31" s="3"/>
    </row>
    <row r="32" spans="1:14" ht="15.75" customHeight="1">
      <c r="A32" s="48"/>
      <c r="B32" s="48"/>
      <c r="C32" s="48"/>
      <c r="D32" s="48"/>
      <c r="E32" s="48"/>
      <c r="F32" s="48"/>
      <c r="G32" s="48"/>
      <c r="H32" s="48"/>
      <c r="I32" s="48"/>
      <c r="N32" s="3"/>
    </row>
    <row r="33" spans="1:14" ht="15.75" customHeight="1">
      <c r="A33" s="9" t="s">
        <v>22</v>
      </c>
      <c r="B33" s="44" t="s">
        <v>30</v>
      </c>
      <c r="C33" s="45"/>
      <c r="D33" s="46"/>
      <c r="E33" s="1" t="s">
        <v>24</v>
      </c>
      <c r="F33" s="47" t="s">
        <v>31</v>
      </c>
      <c r="G33" s="47"/>
      <c r="H33" s="47"/>
      <c r="I33" s="1" t="s">
        <v>24</v>
      </c>
      <c r="N33" s="3"/>
    </row>
    <row r="34" spans="1:14" ht="15.75" customHeight="1">
      <c r="A34" s="1">
        <v>18</v>
      </c>
      <c r="B34" s="44" t="s">
        <v>365</v>
      </c>
      <c r="C34" s="44"/>
      <c r="D34" s="44"/>
      <c r="E34">
        <v>25</v>
      </c>
      <c r="F34" s="44" t="s">
        <v>368</v>
      </c>
      <c r="G34" s="44"/>
      <c r="H34" s="44"/>
      <c r="I34">
        <v>11</v>
      </c>
      <c r="J34">
        <f t="shared" si="2"/>
        <v>1</v>
      </c>
      <c r="K34">
        <f t="shared" si="3"/>
        <v>0</v>
      </c>
      <c r="M34" s="3">
        <f>SUM(E34)/2.8</f>
        <v>8.9285714285714288</v>
      </c>
      <c r="N34" s="3">
        <f>SUM(I34)/2.8</f>
        <v>3.9285714285714288</v>
      </c>
    </row>
    <row r="35" spans="1:14" ht="15.75" customHeight="1">
      <c r="A35" s="48" t="s">
        <v>33</v>
      </c>
      <c r="B35" s="48"/>
      <c r="C35" s="48"/>
      <c r="D35" s="48"/>
      <c r="E35" s="48"/>
      <c r="F35" s="48"/>
      <c r="G35" s="48"/>
      <c r="H35" s="48"/>
      <c r="I35" s="48"/>
      <c r="N35" s="3"/>
    </row>
    <row r="36" spans="1:14" ht="15.75" customHeight="1">
      <c r="A36" s="48"/>
      <c r="B36" s="48"/>
      <c r="C36" s="48"/>
      <c r="D36" s="48"/>
      <c r="E36" s="48"/>
      <c r="F36" s="48"/>
      <c r="G36" s="48"/>
      <c r="H36" s="48"/>
      <c r="I36" s="48"/>
      <c r="N36" s="3"/>
    </row>
    <row r="37" spans="1:14" ht="15.75" customHeight="1">
      <c r="A37" s="9" t="s">
        <v>22</v>
      </c>
      <c r="B37" s="44" t="s">
        <v>30</v>
      </c>
      <c r="C37" s="45"/>
      <c r="D37" s="46"/>
      <c r="E37" s="1" t="s">
        <v>24</v>
      </c>
      <c r="F37" s="47" t="s">
        <v>31</v>
      </c>
      <c r="G37" s="47"/>
      <c r="H37" s="47"/>
      <c r="I37" s="1" t="s">
        <v>24</v>
      </c>
      <c r="N37" s="3"/>
    </row>
    <row r="38" spans="1:14" ht="15.75" customHeight="1">
      <c r="A38" s="1">
        <v>18</v>
      </c>
      <c r="B38" s="44" t="s">
        <v>373</v>
      </c>
      <c r="C38" s="44"/>
      <c r="D38" s="44"/>
      <c r="E38">
        <v>25</v>
      </c>
      <c r="F38" s="44" t="s">
        <v>374</v>
      </c>
      <c r="G38" s="44"/>
      <c r="H38" s="44"/>
      <c r="I38">
        <v>10</v>
      </c>
      <c r="J38">
        <f t="shared" si="2"/>
        <v>1</v>
      </c>
      <c r="K38">
        <f t="shared" si="3"/>
        <v>0</v>
      </c>
      <c r="M38" s="3">
        <f>SUM(E38)/2.8</f>
        <v>8.9285714285714288</v>
      </c>
      <c r="N38" s="3">
        <f>SUM(I38)/2.8</f>
        <v>3.5714285714285716</v>
      </c>
    </row>
    <row r="39" spans="1:14" ht="15.75" customHeight="1">
      <c r="A39" s="1"/>
      <c r="B39" s="44"/>
      <c r="C39" s="45"/>
      <c r="D39" s="46"/>
      <c r="F39" s="44"/>
      <c r="G39" s="45"/>
      <c r="H39" s="46"/>
    </row>
  </sheetData>
  <mergeCells count="62">
    <mergeCell ref="M8:N8"/>
    <mergeCell ref="A1:H2"/>
    <mergeCell ref="A3:G3"/>
    <mergeCell ref="J4:J5"/>
    <mergeCell ref="K4:K5"/>
    <mergeCell ref="M4:M5"/>
    <mergeCell ref="N4:N5"/>
    <mergeCell ref="A6:I7"/>
    <mergeCell ref="J6:J7"/>
    <mergeCell ref="K6:K7"/>
    <mergeCell ref="B8:D8"/>
    <mergeCell ref="F8:H8"/>
    <mergeCell ref="B9:D9"/>
    <mergeCell ref="F9:H9"/>
    <mergeCell ref="B10:D10"/>
    <mergeCell ref="F10:H10"/>
    <mergeCell ref="B11:D11"/>
    <mergeCell ref="F11:H11"/>
    <mergeCell ref="B12:D12"/>
    <mergeCell ref="F12:H12"/>
    <mergeCell ref="B13:D13"/>
    <mergeCell ref="F13:H13"/>
    <mergeCell ref="B14:D14"/>
    <mergeCell ref="F14:H14"/>
    <mergeCell ref="B22:D22"/>
    <mergeCell ref="F22:H22"/>
    <mergeCell ref="B15:D15"/>
    <mergeCell ref="F15:H15"/>
    <mergeCell ref="B16:D16"/>
    <mergeCell ref="F16:H16"/>
    <mergeCell ref="B17:D17"/>
    <mergeCell ref="F17:H17"/>
    <mergeCell ref="A18:I19"/>
    <mergeCell ref="B20:D20"/>
    <mergeCell ref="F20:H20"/>
    <mergeCell ref="B21:D21"/>
    <mergeCell ref="F21:H21"/>
    <mergeCell ref="B23:D23"/>
    <mergeCell ref="F23:H23"/>
    <mergeCell ref="B24:D24"/>
    <mergeCell ref="F24:H24"/>
    <mergeCell ref="B25:D25"/>
    <mergeCell ref="F25:H25"/>
    <mergeCell ref="A35:I36"/>
    <mergeCell ref="A26:I27"/>
    <mergeCell ref="B28:D28"/>
    <mergeCell ref="F28:H28"/>
    <mergeCell ref="B29:D29"/>
    <mergeCell ref="F29:H29"/>
    <mergeCell ref="B30:D30"/>
    <mergeCell ref="F30:H30"/>
    <mergeCell ref="A31:I32"/>
    <mergeCell ref="B33:D33"/>
    <mergeCell ref="F33:H33"/>
    <mergeCell ref="B34:D34"/>
    <mergeCell ref="F34:H34"/>
    <mergeCell ref="B37:D37"/>
    <mergeCell ref="F37:H37"/>
    <mergeCell ref="B38:D38"/>
    <mergeCell ref="F38:H38"/>
    <mergeCell ref="B39:D39"/>
    <mergeCell ref="F39:H3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A1593-C88D-4173-A51F-6FEEC513813F}">
  <sheetPr>
    <outlinePr summaryBelow="0" summaryRight="0"/>
  </sheetPr>
  <dimension ref="A1:N39"/>
  <sheetViews>
    <sheetView topLeftCell="B3" workbookViewId="0">
      <selection activeCell="I40" sqref="I40"/>
    </sheetView>
  </sheetViews>
  <sheetFormatPr defaultColWidth="12.5703125" defaultRowHeight="15.75" customHeight="1"/>
  <cols>
    <col min="13" max="13" width="14.28515625" bestFit="1" customWidth="1"/>
  </cols>
  <sheetData>
    <row r="1" spans="1:14" ht="12.75">
      <c r="A1" s="49" t="s">
        <v>46</v>
      </c>
      <c r="B1" s="46"/>
      <c r="C1" s="46"/>
      <c r="D1" s="46"/>
      <c r="E1" s="46"/>
      <c r="F1" s="46"/>
      <c r="G1" s="46"/>
      <c r="H1" s="46"/>
    </row>
    <row r="2" spans="1:14" ht="15.75" customHeight="1">
      <c r="A2" s="46"/>
      <c r="B2" s="46"/>
      <c r="C2" s="46"/>
      <c r="D2" s="46"/>
      <c r="E2" s="46"/>
      <c r="F2" s="46"/>
      <c r="G2" s="46"/>
      <c r="H2" s="46"/>
    </row>
    <row r="3" spans="1:14" ht="15.75" customHeight="1">
      <c r="A3" s="50" t="s">
        <v>16</v>
      </c>
      <c r="B3" s="50"/>
      <c r="C3" s="50"/>
      <c r="D3" s="50"/>
      <c r="E3" s="50"/>
      <c r="F3" s="50"/>
      <c r="G3" s="50"/>
    </row>
    <row r="4" spans="1:14" ht="15.75" customHeight="1">
      <c r="J4" s="51" t="s">
        <v>18</v>
      </c>
      <c r="K4" s="51" t="s">
        <v>38</v>
      </c>
      <c r="M4" s="51" t="s">
        <v>18</v>
      </c>
      <c r="N4" s="51" t="s">
        <v>38</v>
      </c>
    </row>
    <row r="5" spans="1:14" ht="15.75" customHeight="1">
      <c r="J5" s="51"/>
      <c r="K5" s="51"/>
      <c r="M5" s="51"/>
      <c r="N5" s="51"/>
    </row>
    <row r="6" spans="1:14" ht="15.75" customHeight="1">
      <c r="A6" s="48" t="s">
        <v>19</v>
      </c>
      <c r="B6" s="48"/>
      <c r="C6" s="48"/>
      <c r="D6" s="48"/>
      <c r="E6" s="48"/>
      <c r="F6" s="48"/>
      <c r="G6" s="48"/>
      <c r="H6" s="48"/>
      <c r="I6" s="48"/>
      <c r="J6" s="52">
        <f>SUM(J9:J38)</f>
        <v>6</v>
      </c>
      <c r="K6" s="52">
        <f>SUM(K9:K38)</f>
        <v>12</v>
      </c>
      <c r="L6" t="s">
        <v>20</v>
      </c>
      <c r="M6" s="3">
        <f>SUM(M9,M21,M29,M34,M38)</f>
        <v>104.14285714285714</v>
      </c>
      <c r="N6" s="3">
        <f>SUM(N9,N21,N29,N34,N38)</f>
        <v>121.71428571428572</v>
      </c>
    </row>
    <row r="7" spans="1:14" ht="12.75" customHeight="1">
      <c r="A7" s="48"/>
      <c r="B7" s="48"/>
      <c r="C7" s="48"/>
      <c r="D7" s="48"/>
      <c r="E7" s="48"/>
      <c r="F7" s="48"/>
      <c r="G7" s="48"/>
      <c r="H7" s="48"/>
      <c r="I7" s="48"/>
      <c r="J7" s="52"/>
      <c r="K7" s="52"/>
      <c r="L7" t="s">
        <v>21</v>
      </c>
      <c r="M7" s="2">
        <f>M6/162</f>
        <v>0.64285714285714279</v>
      </c>
      <c r="N7" s="2">
        <f>N6/162</f>
        <v>0.75132275132275139</v>
      </c>
    </row>
    <row r="8" spans="1:14" ht="12.75">
      <c r="A8" s="9" t="s">
        <v>22</v>
      </c>
      <c r="B8" s="44" t="s">
        <v>23</v>
      </c>
      <c r="C8" s="45"/>
      <c r="D8" s="46"/>
      <c r="E8" s="1" t="s">
        <v>24</v>
      </c>
      <c r="F8" s="47" t="s">
        <v>25</v>
      </c>
      <c r="G8" s="47"/>
      <c r="H8" s="47"/>
      <c r="I8" s="1" t="s">
        <v>24</v>
      </c>
      <c r="J8" s="1" t="s">
        <v>26</v>
      </c>
      <c r="K8" s="1" t="s">
        <v>26</v>
      </c>
      <c r="M8" s="44" t="s">
        <v>27</v>
      </c>
      <c r="N8" s="44"/>
    </row>
    <row r="9" spans="1:14" ht="12.75">
      <c r="A9" s="1">
        <v>1</v>
      </c>
      <c r="B9" s="44" t="s">
        <v>194</v>
      </c>
      <c r="C9" s="44"/>
      <c r="D9" s="44"/>
      <c r="E9" s="1">
        <v>9</v>
      </c>
      <c r="F9" s="47" t="s">
        <v>308</v>
      </c>
      <c r="G9" s="47"/>
      <c r="H9" s="47"/>
      <c r="I9" s="1">
        <v>4</v>
      </c>
      <c r="J9">
        <f>IF(E9=9,1,0)</f>
        <v>1</v>
      </c>
      <c r="K9">
        <f t="shared" ref="K9:K25" si="0">IF(I9=9,1,0)</f>
        <v>0</v>
      </c>
      <c r="M9">
        <f>SUM(E9:E17)</f>
        <v>48</v>
      </c>
      <c r="N9">
        <f>SUM(I9:I17)</f>
        <v>58</v>
      </c>
    </row>
    <row r="10" spans="1:14" ht="12.75">
      <c r="A10" s="1">
        <v>2</v>
      </c>
      <c r="B10" s="44" t="s">
        <v>58</v>
      </c>
      <c r="C10" s="44"/>
      <c r="D10" s="44"/>
      <c r="E10" s="1">
        <v>4</v>
      </c>
      <c r="F10" s="47" t="s">
        <v>104</v>
      </c>
      <c r="G10" s="47"/>
      <c r="H10" s="47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2.75">
      <c r="A11" s="1">
        <v>3</v>
      </c>
      <c r="B11" s="44" t="s">
        <v>309</v>
      </c>
      <c r="C11" s="44"/>
      <c r="D11" s="44"/>
      <c r="E11" s="1">
        <v>1</v>
      </c>
      <c r="F11" s="47" t="s">
        <v>234</v>
      </c>
      <c r="G11" s="47"/>
      <c r="H11" s="47"/>
      <c r="I11" s="1">
        <v>9</v>
      </c>
      <c r="J11">
        <f t="shared" si="1"/>
        <v>0</v>
      </c>
      <c r="K11">
        <f t="shared" si="0"/>
        <v>1</v>
      </c>
    </row>
    <row r="12" spans="1:14" ht="12.75">
      <c r="A12" s="1">
        <v>4</v>
      </c>
      <c r="B12" s="44" t="s">
        <v>310</v>
      </c>
      <c r="C12" s="44"/>
      <c r="D12" s="44"/>
      <c r="E12" s="1">
        <v>4</v>
      </c>
      <c r="F12" s="47" t="s">
        <v>157</v>
      </c>
      <c r="G12" s="47"/>
      <c r="H12" s="47"/>
      <c r="I12" s="1">
        <v>9</v>
      </c>
      <c r="J12">
        <f t="shared" si="1"/>
        <v>0</v>
      </c>
      <c r="K12">
        <f t="shared" si="0"/>
        <v>1</v>
      </c>
    </row>
    <row r="13" spans="1:14" ht="12.75">
      <c r="A13" s="1">
        <v>5</v>
      </c>
      <c r="B13" s="44" t="s">
        <v>58</v>
      </c>
      <c r="C13" s="44"/>
      <c r="D13" s="44"/>
      <c r="E13" s="1">
        <v>3</v>
      </c>
      <c r="F13" s="47" t="s">
        <v>308</v>
      </c>
      <c r="G13" s="47"/>
      <c r="H13" s="47"/>
      <c r="I13" s="1">
        <v>9</v>
      </c>
      <c r="J13">
        <f t="shared" si="1"/>
        <v>0</v>
      </c>
      <c r="K13">
        <f t="shared" si="0"/>
        <v>1</v>
      </c>
    </row>
    <row r="14" spans="1:14" ht="12.75">
      <c r="A14" s="1">
        <v>6</v>
      </c>
      <c r="B14" s="44" t="s">
        <v>311</v>
      </c>
      <c r="C14" s="44"/>
      <c r="D14" s="44"/>
      <c r="E14" s="1">
        <v>2</v>
      </c>
      <c r="F14" s="47" t="s">
        <v>157</v>
      </c>
      <c r="G14" s="47"/>
      <c r="H14" s="47"/>
      <c r="I14" s="1">
        <v>9</v>
      </c>
      <c r="J14">
        <f t="shared" si="1"/>
        <v>0</v>
      </c>
      <c r="K14">
        <f t="shared" si="0"/>
        <v>1</v>
      </c>
    </row>
    <row r="15" spans="1:14" ht="12.75">
      <c r="A15" s="1">
        <v>7</v>
      </c>
      <c r="B15" s="44" t="s">
        <v>194</v>
      </c>
      <c r="C15" s="44"/>
      <c r="D15" s="44"/>
      <c r="E15" s="1">
        <v>7</v>
      </c>
      <c r="F15" s="47" t="s">
        <v>104</v>
      </c>
      <c r="G15" s="47"/>
      <c r="H15" s="47"/>
      <c r="I15" s="1">
        <v>9</v>
      </c>
      <c r="J15">
        <f t="shared" si="1"/>
        <v>0</v>
      </c>
      <c r="K15">
        <f t="shared" si="0"/>
        <v>1</v>
      </c>
    </row>
    <row r="16" spans="1:14" ht="12.75">
      <c r="A16" s="1">
        <v>8</v>
      </c>
      <c r="B16" s="44" t="s">
        <v>310</v>
      </c>
      <c r="C16" s="44"/>
      <c r="D16" s="44"/>
      <c r="E16" s="1">
        <v>9</v>
      </c>
      <c r="F16" s="47" t="s">
        <v>234</v>
      </c>
      <c r="G16" s="47"/>
      <c r="H16" s="47"/>
      <c r="I16" s="1">
        <v>0</v>
      </c>
      <c r="J16">
        <f t="shared" si="1"/>
        <v>1</v>
      </c>
      <c r="K16">
        <f t="shared" si="0"/>
        <v>0</v>
      </c>
    </row>
    <row r="17" spans="1:14" ht="12.75">
      <c r="A17" s="1">
        <v>9</v>
      </c>
      <c r="B17" s="44" t="s">
        <v>311</v>
      </c>
      <c r="C17" s="44"/>
      <c r="D17" s="44"/>
      <c r="E17" s="1">
        <v>9</v>
      </c>
      <c r="F17" s="47" t="s">
        <v>336</v>
      </c>
      <c r="G17" s="47"/>
      <c r="H17" s="47"/>
      <c r="I17" s="1">
        <v>0</v>
      </c>
      <c r="J17">
        <f t="shared" si="1"/>
        <v>1</v>
      </c>
      <c r="K17">
        <f t="shared" si="0"/>
        <v>0</v>
      </c>
    </row>
    <row r="18" spans="1:14" ht="12.75" customHeight="1">
      <c r="A18" s="48" t="s">
        <v>28</v>
      </c>
      <c r="B18" s="48"/>
      <c r="C18" s="48"/>
      <c r="D18" s="48"/>
      <c r="E18" s="48"/>
      <c r="F18" s="48"/>
      <c r="G18" s="48"/>
      <c r="H18" s="48"/>
      <c r="I18" s="48"/>
    </row>
    <row r="19" spans="1:14" ht="12.75" customHeight="1">
      <c r="A19" s="48"/>
      <c r="B19" s="48"/>
      <c r="C19" s="48"/>
      <c r="D19" s="48"/>
      <c r="E19" s="48"/>
      <c r="F19" s="48"/>
      <c r="G19" s="48"/>
      <c r="H19" s="48"/>
      <c r="I19" s="48"/>
    </row>
    <row r="20" spans="1:14" ht="12.75">
      <c r="A20" s="9" t="s">
        <v>22</v>
      </c>
      <c r="B20" s="44" t="s">
        <v>23</v>
      </c>
      <c r="C20" s="45"/>
      <c r="D20" s="46"/>
      <c r="E20" s="1" t="s">
        <v>24</v>
      </c>
      <c r="F20" s="47" t="s">
        <v>25</v>
      </c>
      <c r="G20" s="47"/>
      <c r="H20" s="47"/>
      <c r="I20" s="1" t="s">
        <v>24</v>
      </c>
    </row>
    <row r="21" spans="1:14" ht="12.75">
      <c r="A21" s="1">
        <v>13</v>
      </c>
      <c r="B21" s="44" t="s">
        <v>312</v>
      </c>
      <c r="C21" s="45"/>
      <c r="D21" s="46"/>
      <c r="E21">
        <v>5</v>
      </c>
      <c r="F21" s="44" t="s">
        <v>313</v>
      </c>
      <c r="G21" s="45"/>
      <c r="H21" s="46"/>
      <c r="I21">
        <v>9</v>
      </c>
      <c r="J21">
        <f t="shared" si="1"/>
        <v>0</v>
      </c>
      <c r="K21">
        <f t="shared" si="0"/>
        <v>1</v>
      </c>
      <c r="M21">
        <f>SUM(E21:E25)</f>
        <v>24</v>
      </c>
      <c r="N21">
        <f>SUM(I21:I25)</f>
        <v>38</v>
      </c>
    </row>
    <row r="22" spans="1:14" ht="12.75">
      <c r="A22" s="1">
        <v>14</v>
      </c>
      <c r="B22" s="44" t="s">
        <v>66</v>
      </c>
      <c r="C22" s="45"/>
      <c r="D22" s="46"/>
      <c r="E22">
        <v>9</v>
      </c>
      <c r="F22" s="44" t="s">
        <v>313</v>
      </c>
      <c r="G22" s="45"/>
      <c r="H22" s="46"/>
      <c r="I22">
        <v>2</v>
      </c>
      <c r="J22">
        <f t="shared" si="1"/>
        <v>1</v>
      </c>
      <c r="K22">
        <f t="shared" si="0"/>
        <v>0</v>
      </c>
    </row>
    <row r="23" spans="1:14" ht="12.75">
      <c r="A23" s="1">
        <v>15</v>
      </c>
      <c r="B23" s="44" t="s">
        <v>312</v>
      </c>
      <c r="C23" s="45"/>
      <c r="D23" s="46"/>
      <c r="E23">
        <v>0</v>
      </c>
      <c r="F23" s="44" t="s">
        <v>314</v>
      </c>
      <c r="G23" s="45"/>
      <c r="H23" s="46"/>
      <c r="I23">
        <v>9</v>
      </c>
      <c r="J23">
        <f t="shared" si="1"/>
        <v>0</v>
      </c>
      <c r="K23">
        <f t="shared" si="0"/>
        <v>1</v>
      </c>
    </row>
    <row r="24" spans="1:14" ht="12.75">
      <c r="A24" s="1">
        <v>16</v>
      </c>
      <c r="B24" s="44" t="s">
        <v>198</v>
      </c>
      <c r="C24" s="45"/>
      <c r="D24" s="46"/>
      <c r="E24">
        <v>3</v>
      </c>
      <c r="F24" s="44" t="s">
        <v>315</v>
      </c>
      <c r="G24" s="45"/>
      <c r="H24" s="46"/>
      <c r="I24">
        <v>9</v>
      </c>
      <c r="J24">
        <f t="shared" si="1"/>
        <v>0</v>
      </c>
      <c r="K24">
        <f t="shared" si="0"/>
        <v>1</v>
      </c>
    </row>
    <row r="25" spans="1:14" ht="12.75">
      <c r="A25" s="1">
        <v>17</v>
      </c>
      <c r="B25" s="44" t="s">
        <v>66</v>
      </c>
      <c r="C25" s="45"/>
      <c r="D25" s="46"/>
      <c r="E25">
        <v>7</v>
      </c>
      <c r="F25" s="44" t="s">
        <v>314</v>
      </c>
      <c r="G25" s="45"/>
      <c r="H25" s="46"/>
      <c r="I25">
        <v>9</v>
      </c>
      <c r="J25">
        <f t="shared" si="1"/>
        <v>0</v>
      </c>
      <c r="K25">
        <f t="shared" si="0"/>
        <v>1</v>
      </c>
    </row>
    <row r="26" spans="1:14" ht="12.75">
      <c r="A26" s="48" t="s">
        <v>29</v>
      </c>
      <c r="B26" s="48"/>
      <c r="C26" s="48"/>
      <c r="D26" s="48"/>
      <c r="E26" s="48"/>
      <c r="F26" s="48"/>
      <c r="G26" s="48"/>
      <c r="H26" s="48"/>
      <c r="I26" s="48"/>
    </row>
    <row r="27" spans="1:14" ht="12.75">
      <c r="A27" s="48"/>
      <c r="B27" s="48"/>
      <c r="C27" s="48"/>
      <c r="D27" s="48"/>
      <c r="E27" s="48"/>
      <c r="F27" s="48"/>
      <c r="G27" s="48"/>
      <c r="H27" s="48"/>
      <c r="I27" s="48"/>
    </row>
    <row r="28" spans="1:14" ht="12.75">
      <c r="A28" s="9" t="s">
        <v>22</v>
      </c>
      <c r="B28" s="44" t="s">
        <v>30</v>
      </c>
      <c r="C28" s="45"/>
      <c r="D28" s="46"/>
      <c r="E28" s="1" t="s">
        <v>24</v>
      </c>
      <c r="F28" s="47" t="s">
        <v>31</v>
      </c>
      <c r="G28" s="47"/>
      <c r="H28" s="47"/>
      <c r="I28" s="1" t="s">
        <v>24</v>
      </c>
    </row>
    <row r="29" spans="1:14" ht="15.75" customHeight="1">
      <c r="A29" s="1">
        <v>18</v>
      </c>
      <c r="B29" s="44" t="s">
        <v>316</v>
      </c>
      <c r="C29" s="44"/>
      <c r="D29" s="44"/>
      <c r="E29">
        <v>23</v>
      </c>
      <c r="F29" s="44" t="s">
        <v>318</v>
      </c>
      <c r="G29" s="44"/>
      <c r="H29" s="44"/>
      <c r="I29">
        <v>25</v>
      </c>
      <c r="J29">
        <f>IF(E29=25,1,0)</f>
        <v>0</v>
      </c>
      <c r="K29">
        <f>IF(I29=25,1,0)</f>
        <v>1</v>
      </c>
      <c r="M29" s="3">
        <f>SUM(E29:E30)/2.8</f>
        <v>17.142857142857142</v>
      </c>
      <c r="N29" s="3">
        <f>SUM(I29:I30)/2.8</f>
        <v>16.785714285714288</v>
      </c>
    </row>
    <row r="30" spans="1:14" ht="15.75" customHeight="1">
      <c r="A30" s="1">
        <v>19</v>
      </c>
      <c r="B30" s="44" t="s">
        <v>317</v>
      </c>
      <c r="C30" s="44"/>
      <c r="D30" s="44"/>
      <c r="E30">
        <v>25</v>
      </c>
      <c r="F30" s="44" t="s">
        <v>319</v>
      </c>
      <c r="G30" s="44"/>
      <c r="H30" s="44"/>
      <c r="I30">
        <v>22</v>
      </c>
      <c r="J30">
        <f t="shared" ref="J30:J38" si="2">IF(E30=25,1,0)</f>
        <v>1</v>
      </c>
      <c r="K30">
        <f t="shared" ref="K30:K38" si="3">IF(I30=25,1,0)</f>
        <v>0</v>
      </c>
      <c r="N30" s="3"/>
    </row>
    <row r="31" spans="1:14" ht="15.75" customHeight="1">
      <c r="A31" s="48" t="s">
        <v>32</v>
      </c>
      <c r="B31" s="48"/>
      <c r="C31" s="48"/>
      <c r="D31" s="48"/>
      <c r="E31" s="48"/>
      <c r="F31" s="48"/>
      <c r="G31" s="48"/>
      <c r="H31" s="48"/>
      <c r="I31" s="48"/>
      <c r="N31" s="3"/>
    </row>
    <row r="32" spans="1:14" ht="15.75" customHeight="1">
      <c r="A32" s="48"/>
      <c r="B32" s="48"/>
      <c r="C32" s="48"/>
      <c r="D32" s="48"/>
      <c r="E32" s="48"/>
      <c r="F32" s="48"/>
      <c r="G32" s="48"/>
      <c r="H32" s="48"/>
      <c r="I32" s="48"/>
      <c r="N32" s="3"/>
    </row>
    <row r="33" spans="1:14" ht="15.75" customHeight="1">
      <c r="A33" s="9" t="s">
        <v>22</v>
      </c>
      <c r="B33" s="44" t="s">
        <v>30</v>
      </c>
      <c r="C33" s="45"/>
      <c r="D33" s="46"/>
      <c r="E33" s="1" t="s">
        <v>24</v>
      </c>
      <c r="F33" s="47" t="s">
        <v>31</v>
      </c>
      <c r="G33" s="47"/>
      <c r="H33" s="47"/>
      <c r="I33" s="1" t="s">
        <v>24</v>
      </c>
      <c r="N33" s="3"/>
    </row>
    <row r="34" spans="1:14" ht="15.75" customHeight="1">
      <c r="A34" s="1">
        <v>18</v>
      </c>
      <c r="B34" s="44" t="s">
        <v>320</v>
      </c>
      <c r="C34" s="44"/>
      <c r="D34" s="44"/>
      <c r="E34">
        <v>17</v>
      </c>
      <c r="F34" s="44" t="s">
        <v>321</v>
      </c>
      <c r="G34" s="44"/>
      <c r="H34" s="44"/>
      <c r="I34">
        <v>25</v>
      </c>
      <c r="J34">
        <f t="shared" si="2"/>
        <v>0</v>
      </c>
      <c r="K34">
        <f t="shared" si="3"/>
        <v>1</v>
      </c>
      <c r="M34" s="3">
        <f>SUM(E34)/2.8</f>
        <v>6.0714285714285721</v>
      </c>
      <c r="N34" s="3">
        <f>SUM(I34)/2.8</f>
        <v>8.9285714285714288</v>
      </c>
    </row>
    <row r="35" spans="1:14" ht="15.75" customHeight="1">
      <c r="A35" s="48" t="s">
        <v>33</v>
      </c>
      <c r="B35" s="48"/>
      <c r="C35" s="48"/>
      <c r="D35" s="48"/>
      <c r="E35" s="48"/>
      <c r="F35" s="48"/>
      <c r="G35" s="48"/>
      <c r="H35" s="48"/>
      <c r="I35" s="48"/>
      <c r="N35" s="3"/>
    </row>
    <row r="36" spans="1:14" ht="15.75" customHeight="1">
      <c r="A36" s="48"/>
      <c r="B36" s="48"/>
      <c r="C36" s="48"/>
      <c r="D36" s="48"/>
      <c r="E36" s="48"/>
      <c r="F36" s="48"/>
      <c r="G36" s="48"/>
      <c r="H36" s="48"/>
      <c r="I36" s="48"/>
      <c r="N36" s="3"/>
    </row>
    <row r="37" spans="1:14" ht="15.75" customHeight="1">
      <c r="A37" s="9" t="s">
        <v>22</v>
      </c>
      <c r="B37" s="44" t="s">
        <v>30</v>
      </c>
      <c r="C37" s="45"/>
      <c r="D37" s="46"/>
      <c r="E37" s="1" t="s">
        <v>24</v>
      </c>
      <c r="F37" s="47" t="s">
        <v>31</v>
      </c>
      <c r="G37" s="47"/>
      <c r="H37" s="47"/>
      <c r="I37" s="1" t="s">
        <v>24</v>
      </c>
      <c r="N37" s="3"/>
    </row>
    <row r="38" spans="1:14" ht="15.75" customHeight="1">
      <c r="A38" s="1">
        <v>18</v>
      </c>
      <c r="B38" s="44" t="s">
        <v>335</v>
      </c>
      <c r="C38" s="44"/>
      <c r="D38" s="44"/>
      <c r="E38">
        <v>25</v>
      </c>
      <c r="F38" s="44" t="s">
        <v>336</v>
      </c>
      <c r="G38" s="44"/>
      <c r="H38" s="44"/>
      <c r="I38">
        <v>0</v>
      </c>
      <c r="J38">
        <f t="shared" si="2"/>
        <v>1</v>
      </c>
      <c r="K38">
        <f t="shared" si="3"/>
        <v>0</v>
      </c>
      <c r="M38" s="3">
        <f>SUM(E38)/2.8</f>
        <v>8.9285714285714288</v>
      </c>
      <c r="N38" s="3">
        <f>SUM(I38)/2.8</f>
        <v>0</v>
      </c>
    </row>
    <row r="39" spans="1:14" ht="15.75" customHeight="1">
      <c r="A39" s="1"/>
      <c r="B39" s="44"/>
      <c r="C39" s="45"/>
      <c r="D39" s="46"/>
      <c r="F39" s="44"/>
      <c r="G39" s="45"/>
      <c r="H39" s="46"/>
    </row>
  </sheetData>
  <mergeCells count="62">
    <mergeCell ref="M8:N8"/>
    <mergeCell ref="A1:H2"/>
    <mergeCell ref="A3:G3"/>
    <mergeCell ref="J4:J5"/>
    <mergeCell ref="K4:K5"/>
    <mergeCell ref="M4:M5"/>
    <mergeCell ref="N4:N5"/>
    <mergeCell ref="A6:I7"/>
    <mergeCell ref="J6:J7"/>
    <mergeCell ref="K6:K7"/>
    <mergeCell ref="B8:D8"/>
    <mergeCell ref="F8:H8"/>
    <mergeCell ref="B9:D9"/>
    <mergeCell ref="F9:H9"/>
    <mergeCell ref="B10:D10"/>
    <mergeCell ref="F10:H10"/>
    <mergeCell ref="B11:D11"/>
    <mergeCell ref="F11:H11"/>
    <mergeCell ref="B12:D12"/>
    <mergeCell ref="F12:H12"/>
    <mergeCell ref="B13:D13"/>
    <mergeCell ref="F13:H13"/>
    <mergeCell ref="B14:D14"/>
    <mergeCell ref="F14:H14"/>
    <mergeCell ref="B22:D22"/>
    <mergeCell ref="F22:H22"/>
    <mergeCell ref="B15:D15"/>
    <mergeCell ref="F15:H15"/>
    <mergeCell ref="B16:D16"/>
    <mergeCell ref="F16:H16"/>
    <mergeCell ref="B17:D17"/>
    <mergeCell ref="F17:H17"/>
    <mergeCell ref="A18:I19"/>
    <mergeCell ref="B20:D20"/>
    <mergeCell ref="F20:H20"/>
    <mergeCell ref="B21:D21"/>
    <mergeCell ref="F21:H21"/>
    <mergeCell ref="B23:D23"/>
    <mergeCell ref="F23:H23"/>
    <mergeCell ref="B24:D24"/>
    <mergeCell ref="F24:H24"/>
    <mergeCell ref="B25:D25"/>
    <mergeCell ref="F25:H25"/>
    <mergeCell ref="A35:I36"/>
    <mergeCell ref="A26:I27"/>
    <mergeCell ref="B28:D28"/>
    <mergeCell ref="F28:H28"/>
    <mergeCell ref="B29:D29"/>
    <mergeCell ref="F29:H29"/>
    <mergeCell ref="B30:D30"/>
    <mergeCell ref="F30:H30"/>
    <mergeCell ref="A31:I32"/>
    <mergeCell ref="B33:D33"/>
    <mergeCell ref="F33:H33"/>
    <mergeCell ref="B34:D34"/>
    <mergeCell ref="F34:H34"/>
    <mergeCell ref="B37:D37"/>
    <mergeCell ref="F37:H37"/>
    <mergeCell ref="B38:D38"/>
    <mergeCell ref="F38:H38"/>
    <mergeCell ref="B39:D39"/>
    <mergeCell ref="F39:H3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D72D2-72E9-4CF8-B7C1-7F163E0B9227}">
  <sheetPr>
    <outlinePr summaryBelow="0" summaryRight="0"/>
  </sheetPr>
  <dimension ref="A1:N39"/>
  <sheetViews>
    <sheetView topLeftCell="B9" workbookViewId="0">
      <selection activeCell="N11" sqref="N11"/>
    </sheetView>
  </sheetViews>
  <sheetFormatPr defaultColWidth="12.5703125" defaultRowHeight="15.75" customHeight="1"/>
  <cols>
    <col min="13" max="13" width="14.28515625" bestFit="1" customWidth="1"/>
  </cols>
  <sheetData>
    <row r="1" spans="1:14" ht="12.75">
      <c r="A1" s="49" t="s">
        <v>47</v>
      </c>
      <c r="B1" s="46"/>
      <c r="C1" s="46"/>
      <c r="D1" s="46"/>
      <c r="E1" s="46"/>
      <c r="F1" s="46"/>
      <c r="G1" s="46"/>
      <c r="H1" s="46"/>
    </row>
    <row r="2" spans="1:14" ht="15.75" customHeight="1">
      <c r="A2" s="46"/>
      <c r="B2" s="46"/>
      <c r="C2" s="46"/>
      <c r="D2" s="46"/>
      <c r="E2" s="46"/>
      <c r="F2" s="46"/>
      <c r="G2" s="46"/>
      <c r="H2" s="46"/>
    </row>
    <row r="3" spans="1:14" ht="15.75" customHeight="1">
      <c r="A3" s="50" t="s">
        <v>16</v>
      </c>
      <c r="B3" s="50"/>
      <c r="C3" s="50"/>
      <c r="D3" s="50"/>
      <c r="E3" s="50"/>
      <c r="F3" s="50"/>
      <c r="G3" s="50"/>
    </row>
    <row r="4" spans="1:14" ht="15.75" customHeight="1">
      <c r="J4" s="51" t="s">
        <v>35</v>
      </c>
      <c r="K4" s="51" t="s">
        <v>40</v>
      </c>
      <c r="M4" s="51" t="s">
        <v>35</v>
      </c>
      <c r="N4" s="51" t="s">
        <v>40</v>
      </c>
    </row>
    <row r="5" spans="1:14" ht="15.75" customHeight="1">
      <c r="J5" s="51"/>
      <c r="K5" s="51"/>
      <c r="M5" s="51"/>
      <c r="N5" s="51"/>
    </row>
    <row r="6" spans="1:14" ht="15.75" customHeight="1">
      <c r="A6" s="48" t="s">
        <v>19</v>
      </c>
      <c r="B6" s="48"/>
      <c r="C6" s="48"/>
      <c r="D6" s="48"/>
      <c r="E6" s="48"/>
      <c r="F6" s="48"/>
      <c r="G6" s="48"/>
      <c r="H6" s="48"/>
      <c r="I6" s="48"/>
      <c r="J6" s="52">
        <f>SUM(J9:J38)</f>
        <v>9</v>
      </c>
      <c r="K6" s="52">
        <f>SUM(K9:K38)</f>
        <v>9</v>
      </c>
      <c r="L6" t="s">
        <v>20</v>
      </c>
      <c r="M6" s="3">
        <f>SUM(M9,M21,M29,M34,M38)</f>
        <v>119.78571428571429</v>
      </c>
      <c r="N6" s="3">
        <f>SUM(N9,N21,N29,N34,N38)</f>
        <v>114.71428571428572</v>
      </c>
    </row>
    <row r="7" spans="1:14" ht="12.75" customHeight="1">
      <c r="A7" s="48"/>
      <c r="B7" s="48"/>
      <c r="C7" s="48"/>
      <c r="D7" s="48"/>
      <c r="E7" s="48"/>
      <c r="F7" s="48"/>
      <c r="G7" s="48"/>
      <c r="H7" s="48"/>
      <c r="I7" s="48"/>
      <c r="J7" s="52"/>
      <c r="K7" s="52"/>
      <c r="L7" t="s">
        <v>21</v>
      </c>
      <c r="M7" s="2">
        <f>M6/162</f>
        <v>0.73941798941798942</v>
      </c>
      <c r="N7" s="2">
        <f>N6/162</f>
        <v>0.70811287477954155</v>
      </c>
    </row>
    <row r="8" spans="1:14" ht="12.75">
      <c r="A8" s="9" t="s">
        <v>22</v>
      </c>
      <c r="B8" s="44" t="s">
        <v>23</v>
      </c>
      <c r="C8" s="45"/>
      <c r="D8" s="46"/>
      <c r="E8" s="1" t="s">
        <v>24</v>
      </c>
      <c r="F8" s="47" t="s">
        <v>25</v>
      </c>
      <c r="G8" s="47"/>
      <c r="H8" s="47"/>
      <c r="I8" s="1" t="s">
        <v>24</v>
      </c>
      <c r="J8" s="1" t="s">
        <v>26</v>
      </c>
      <c r="K8" s="1" t="s">
        <v>26</v>
      </c>
      <c r="M8" s="44" t="s">
        <v>27</v>
      </c>
      <c r="N8" s="44"/>
    </row>
    <row r="9" spans="1:14" ht="12.75">
      <c r="A9" s="1">
        <v>1</v>
      </c>
      <c r="B9" s="44" t="s">
        <v>302</v>
      </c>
      <c r="C9" s="44"/>
      <c r="D9" s="44"/>
      <c r="E9" s="1">
        <v>5</v>
      </c>
      <c r="F9" s="47" t="s">
        <v>215</v>
      </c>
      <c r="G9" s="47"/>
      <c r="H9" s="47"/>
      <c r="I9" s="1">
        <v>9</v>
      </c>
      <c r="J9">
        <f>IF(E9=9,1,0)</f>
        <v>0</v>
      </c>
      <c r="K9">
        <f t="shared" ref="K9:K25" si="0">IF(I9=9,1,0)</f>
        <v>1</v>
      </c>
      <c r="M9">
        <f>SUM(E9:E17)</f>
        <v>43</v>
      </c>
      <c r="N9">
        <f>SUM(I9:I17)</f>
        <v>75</v>
      </c>
    </row>
    <row r="10" spans="1:14" ht="12.75">
      <c r="A10" s="1">
        <v>2</v>
      </c>
      <c r="B10" s="44" t="s">
        <v>303</v>
      </c>
      <c r="C10" s="44"/>
      <c r="D10" s="44"/>
      <c r="E10" s="1">
        <v>9</v>
      </c>
      <c r="F10" s="47" t="s">
        <v>133</v>
      </c>
      <c r="G10" s="47"/>
      <c r="H10" s="47"/>
      <c r="I10" s="1">
        <v>5</v>
      </c>
      <c r="J10">
        <f t="shared" ref="J10:J25" si="1">IF(E10=9,1,0)</f>
        <v>1</v>
      </c>
      <c r="K10">
        <f t="shared" si="0"/>
        <v>0</v>
      </c>
    </row>
    <row r="11" spans="1:14" ht="12.75">
      <c r="A11" s="1">
        <v>3</v>
      </c>
      <c r="B11" s="44" t="s">
        <v>85</v>
      </c>
      <c r="C11" s="44"/>
      <c r="D11" s="44"/>
      <c r="E11" s="1">
        <v>1</v>
      </c>
      <c r="F11" s="47" t="s">
        <v>298</v>
      </c>
      <c r="G11" s="47"/>
      <c r="H11" s="47"/>
      <c r="I11" s="1">
        <v>9</v>
      </c>
      <c r="J11">
        <f t="shared" si="1"/>
        <v>0</v>
      </c>
      <c r="K11">
        <f t="shared" si="0"/>
        <v>1</v>
      </c>
    </row>
    <row r="12" spans="1:14" ht="12.75">
      <c r="A12" s="1">
        <v>4</v>
      </c>
      <c r="B12" s="44" t="s">
        <v>304</v>
      </c>
      <c r="C12" s="44"/>
      <c r="D12" s="44"/>
      <c r="E12" s="1">
        <v>5</v>
      </c>
      <c r="F12" s="47" t="s">
        <v>129</v>
      </c>
      <c r="G12" s="47"/>
      <c r="H12" s="47"/>
      <c r="I12" s="1">
        <v>9</v>
      </c>
      <c r="J12">
        <f t="shared" si="1"/>
        <v>0</v>
      </c>
      <c r="K12">
        <f t="shared" si="0"/>
        <v>1</v>
      </c>
    </row>
    <row r="13" spans="1:14" ht="12.75">
      <c r="A13" s="1">
        <v>5</v>
      </c>
      <c r="B13" s="44" t="s">
        <v>302</v>
      </c>
      <c r="C13" s="44"/>
      <c r="D13" s="44"/>
      <c r="E13" s="1">
        <v>5</v>
      </c>
      <c r="F13" s="47" t="s">
        <v>133</v>
      </c>
      <c r="G13" s="47"/>
      <c r="H13" s="47"/>
      <c r="I13" s="1">
        <v>9</v>
      </c>
      <c r="J13">
        <f t="shared" si="1"/>
        <v>0</v>
      </c>
      <c r="K13">
        <f t="shared" si="0"/>
        <v>1</v>
      </c>
    </row>
    <row r="14" spans="1:14" ht="12.75">
      <c r="A14" s="1">
        <v>6</v>
      </c>
      <c r="B14" s="44" t="s">
        <v>303</v>
      </c>
      <c r="C14" s="44"/>
      <c r="D14" s="44"/>
      <c r="E14" s="1">
        <v>9</v>
      </c>
      <c r="F14" s="47" t="s">
        <v>215</v>
      </c>
      <c r="G14" s="47"/>
      <c r="H14" s="47"/>
      <c r="I14" s="1">
        <v>7</v>
      </c>
      <c r="J14">
        <f t="shared" si="1"/>
        <v>1</v>
      </c>
      <c r="K14">
        <f t="shared" si="0"/>
        <v>0</v>
      </c>
    </row>
    <row r="15" spans="1:14" ht="12.75">
      <c r="A15" s="1">
        <v>7</v>
      </c>
      <c r="B15" s="44" t="s">
        <v>85</v>
      </c>
      <c r="C15" s="44"/>
      <c r="D15" s="44"/>
      <c r="E15" s="1">
        <v>0</v>
      </c>
      <c r="F15" s="47" t="s">
        <v>135</v>
      </c>
      <c r="G15" s="47"/>
      <c r="H15" s="47"/>
      <c r="I15" s="1">
        <v>9</v>
      </c>
      <c r="J15">
        <f t="shared" si="1"/>
        <v>0</v>
      </c>
      <c r="K15">
        <f t="shared" si="0"/>
        <v>1</v>
      </c>
    </row>
    <row r="16" spans="1:14" ht="12.75">
      <c r="A16" s="1">
        <v>8</v>
      </c>
      <c r="B16" s="44" t="s">
        <v>304</v>
      </c>
      <c r="C16" s="44"/>
      <c r="D16" s="44"/>
      <c r="E16" s="1">
        <v>5</v>
      </c>
      <c r="F16" s="47" t="s">
        <v>298</v>
      </c>
      <c r="G16" s="47"/>
      <c r="H16" s="47"/>
      <c r="I16" s="1">
        <v>9</v>
      </c>
      <c r="J16">
        <f t="shared" si="1"/>
        <v>0</v>
      </c>
      <c r="K16">
        <f t="shared" si="0"/>
        <v>1</v>
      </c>
    </row>
    <row r="17" spans="1:14" ht="12.75">
      <c r="A17" s="1">
        <v>9</v>
      </c>
      <c r="B17" s="44" t="s">
        <v>282</v>
      </c>
      <c r="C17" s="44"/>
      <c r="D17" s="44"/>
      <c r="E17" s="1">
        <v>4</v>
      </c>
      <c r="F17" s="47" t="s">
        <v>299</v>
      </c>
      <c r="G17" s="47"/>
      <c r="H17" s="47"/>
      <c r="I17" s="1">
        <v>9</v>
      </c>
      <c r="J17">
        <f t="shared" si="1"/>
        <v>0</v>
      </c>
      <c r="K17">
        <f t="shared" si="0"/>
        <v>1</v>
      </c>
    </row>
    <row r="18" spans="1:14" ht="12.75" customHeight="1">
      <c r="A18" s="48" t="s">
        <v>28</v>
      </c>
      <c r="B18" s="48"/>
      <c r="C18" s="48"/>
      <c r="D18" s="48"/>
      <c r="E18" s="48"/>
      <c r="F18" s="48"/>
      <c r="G18" s="48"/>
      <c r="H18" s="48"/>
      <c r="I18" s="48"/>
    </row>
    <row r="19" spans="1:14" ht="12.75" customHeight="1">
      <c r="A19" s="48"/>
      <c r="B19" s="48"/>
      <c r="C19" s="48"/>
      <c r="D19" s="48"/>
      <c r="E19" s="48"/>
      <c r="F19" s="48"/>
      <c r="G19" s="48"/>
      <c r="H19" s="48"/>
      <c r="I19" s="48"/>
    </row>
    <row r="20" spans="1:14" ht="12.75">
      <c r="A20" s="9" t="s">
        <v>22</v>
      </c>
      <c r="B20" s="44" t="s">
        <v>23</v>
      </c>
      <c r="C20" s="45"/>
      <c r="D20" s="46"/>
      <c r="E20" s="1" t="s">
        <v>24</v>
      </c>
      <c r="F20" s="47" t="s">
        <v>25</v>
      </c>
      <c r="G20" s="47"/>
      <c r="H20" s="47"/>
      <c r="I20" s="1" t="s">
        <v>24</v>
      </c>
    </row>
    <row r="21" spans="1:14" ht="12.75">
      <c r="A21" s="1">
        <v>13</v>
      </c>
      <c r="B21" s="44" t="s">
        <v>285</v>
      </c>
      <c r="C21" s="45"/>
      <c r="D21" s="46"/>
      <c r="E21">
        <v>9</v>
      </c>
      <c r="F21" s="44" t="s">
        <v>219</v>
      </c>
      <c r="G21" s="45"/>
      <c r="H21" s="46"/>
      <c r="I21">
        <v>4</v>
      </c>
      <c r="J21">
        <f t="shared" si="1"/>
        <v>1</v>
      </c>
      <c r="K21">
        <f t="shared" si="0"/>
        <v>0</v>
      </c>
      <c r="M21">
        <f>SUM(E21:E25)</f>
        <v>45</v>
      </c>
      <c r="N21">
        <f>SUM(I21:I25)</f>
        <v>14</v>
      </c>
    </row>
    <row r="22" spans="1:14" ht="12.75">
      <c r="A22" s="1">
        <v>14</v>
      </c>
      <c r="B22" s="44" t="s">
        <v>90</v>
      </c>
      <c r="C22" s="45"/>
      <c r="D22" s="46"/>
      <c r="E22">
        <v>9</v>
      </c>
      <c r="F22" s="44" t="s">
        <v>143</v>
      </c>
      <c r="G22" s="45"/>
      <c r="H22" s="46"/>
      <c r="I22">
        <v>5</v>
      </c>
      <c r="J22">
        <f t="shared" si="1"/>
        <v>1</v>
      </c>
      <c r="K22">
        <f t="shared" si="0"/>
        <v>0</v>
      </c>
    </row>
    <row r="23" spans="1:14" ht="12.75">
      <c r="A23" s="1">
        <v>15</v>
      </c>
      <c r="B23" s="44" t="s">
        <v>285</v>
      </c>
      <c r="C23" s="45"/>
      <c r="D23" s="46"/>
      <c r="E23">
        <v>9</v>
      </c>
      <c r="F23" s="44" t="s">
        <v>143</v>
      </c>
      <c r="G23" s="45"/>
      <c r="H23" s="46"/>
      <c r="I23">
        <v>1</v>
      </c>
      <c r="J23">
        <f t="shared" si="1"/>
        <v>1</v>
      </c>
      <c r="K23">
        <f t="shared" si="0"/>
        <v>0</v>
      </c>
    </row>
    <row r="24" spans="1:14" ht="12.75">
      <c r="A24" s="1">
        <v>16</v>
      </c>
      <c r="B24" s="44" t="s">
        <v>93</v>
      </c>
      <c r="C24" s="45"/>
      <c r="D24" s="46"/>
      <c r="E24">
        <v>9</v>
      </c>
      <c r="F24" s="44" t="s">
        <v>219</v>
      </c>
      <c r="G24" s="45"/>
      <c r="H24" s="46"/>
      <c r="I24">
        <v>4</v>
      </c>
      <c r="J24">
        <f t="shared" si="1"/>
        <v>1</v>
      </c>
      <c r="K24">
        <f t="shared" si="0"/>
        <v>0</v>
      </c>
    </row>
    <row r="25" spans="1:14" ht="12.75">
      <c r="A25" s="1">
        <v>17</v>
      </c>
      <c r="B25" s="44" t="s">
        <v>93</v>
      </c>
      <c r="C25" s="45"/>
      <c r="D25" s="46"/>
      <c r="E25">
        <v>9</v>
      </c>
      <c r="F25" s="44" t="s">
        <v>137</v>
      </c>
      <c r="G25" s="45"/>
      <c r="H25" s="46"/>
      <c r="I25">
        <v>0</v>
      </c>
      <c r="J25">
        <f t="shared" si="1"/>
        <v>1</v>
      </c>
      <c r="K25">
        <f t="shared" si="0"/>
        <v>0</v>
      </c>
    </row>
    <row r="26" spans="1:14" ht="12.75">
      <c r="A26" s="48" t="s">
        <v>29</v>
      </c>
      <c r="B26" s="48"/>
      <c r="C26" s="48"/>
      <c r="D26" s="48"/>
      <c r="E26" s="48"/>
      <c r="F26" s="48"/>
      <c r="G26" s="48"/>
      <c r="H26" s="48"/>
      <c r="I26" s="48"/>
    </row>
    <row r="27" spans="1:14" ht="12.75">
      <c r="A27" s="48"/>
      <c r="B27" s="48"/>
      <c r="C27" s="48"/>
      <c r="D27" s="48"/>
      <c r="E27" s="48"/>
      <c r="F27" s="48"/>
      <c r="G27" s="48"/>
      <c r="H27" s="48"/>
      <c r="I27" s="48"/>
    </row>
    <row r="28" spans="1:14" ht="12.75">
      <c r="A28" s="9" t="s">
        <v>22</v>
      </c>
      <c r="B28" s="44" t="s">
        <v>30</v>
      </c>
      <c r="C28" s="45"/>
      <c r="D28" s="46"/>
      <c r="E28" s="1" t="s">
        <v>24</v>
      </c>
      <c r="F28" s="47" t="s">
        <v>31</v>
      </c>
      <c r="G28" s="47"/>
      <c r="H28" s="47"/>
      <c r="I28" s="1" t="s">
        <v>24</v>
      </c>
    </row>
    <row r="29" spans="1:14" ht="15.75" customHeight="1">
      <c r="A29" s="1">
        <v>18</v>
      </c>
      <c r="B29" s="44" t="s">
        <v>305</v>
      </c>
      <c r="C29" s="44"/>
      <c r="D29" s="44"/>
      <c r="E29">
        <v>22</v>
      </c>
      <c r="F29" s="44" t="s">
        <v>287</v>
      </c>
      <c r="G29" s="44"/>
      <c r="H29" s="44"/>
      <c r="I29">
        <v>25</v>
      </c>
      <c r="J29">
        <f>IF(E29=25,1,0)</f>
        <v>0</v>
      </c>
      <c r="K29">
        <f>IF(I29=25,1,0)</f>
        <v>1</v>
      </c>
      <c r="M29" s="3">
        <f>SUM(E29:E30)/2.8</f>
        <v>13.928571428571429</v>
      </c>
      <c r="N29" s="3">
        <f>SUM(I29:I30)/2.8</f>
        <v>17.857142857142858</v>
      </c>
    </row>
    <row r="30" spans="1:14" ht="15.75" customHeight="1">
      <c r="A30" s="1">
        <v>19</v>
      </c>
      <c r="B30" s="44" t="s">
        <v>306</v>
      </c>
      <c r="C30" s="44"/>
      <c r="D30" s="44"/>
      <c r="E30">
        <v>17</v>
      </c>
      <c r="F30" s="44" t="s">
        <v>300</v>
      </c>
      <c r="G30" s="44"/>
      <c r="H30" s="44"/>
      <c r="I30">
        <v>25</v>
      </c>
      <c r="J30">
        <f t="shared" ref="J30:J38" si="2">IF(E30=25,1,0)</f>
        <v>0</v>
      </c>
      <c r="K30">
        <f t="shared" ref="K30:K38" si="3">IF(I30=25,1,0)</f>
        <v>1</v>
      </c>
      <c r="N30" s="3"/>
    </row>
    <row r="31" spans="1:14" ht="15.75" customHeight="1">
      <c r="A31" s="48" t="s">
        <v>32</v>
      </c>
      <c r="B31" s="48"/>
      <c r="C31" s="48"/>
      <c r="D31" s="48"/>
      <c r="E31" s="48"/>
      <c r="F31" s="48"/>
      <c r="G31" s="48"/>
      <c r="H31" s="48"/>
      <c r="I31" s="48"/>
      <c r="N31" s="3"/>
    </row>
    <row r="32" spans="1:14" ht="15.75" customHeight="1">
      <c r="A32" s="48"/>
      <c r="B32" s="48"/>
      <c r="C32" s="48"/>
      <c r="D32" s="48"/>
      <c r="E32" s="48"/>
      <c r="F32" s="48"/>
      <c r="G32" s="48"/>
      <c r="H32" s="48"/>
      <c r="I32" s="48"/>
      <c r="N32" s="3"/>
    </row>
    <row r="33" spans="1:14" ht="15.75" customHeight="1">
      <c r="A33" s="9" t="s">
        <v>22</v>
      </c>
      <c r="B33" s="44" t="s">
        <v>30</v>
      </c>
      <c r="C33" s="45"/>
      <c r="D33" s="46"/>
      <c r="E33" s="1" t="s">
        <v>24</v>
      </c>
      <c r="F33" s="47" t="s">
        <v>31</v>
      </c>
      <c r="G33" s="47"/>
      <c r="H33" s="47"/>
      <c r="I33" s="1" t="s">
        <v>24</v>
      </c>
      <c r="N33" s="3"/>
    </row>
    <row r="34" spans="1:14" ht="15.75" customHeight="1">
      <c r="A34" s="1">
        <v>18</v>
      </c>
      <c r="B34" s="44" t="s">
        <v>351</v>
      </c>
      <c r="C34" s="44"/>
      <c r="D34" s="44"/>
      <c r="E34">
        <v>25</v>
      </c>
      <c r="F34" s="44" t="s">
        <v>301</v>
      </c>
      <c r="G34" s="44"/>
      <c r="H34" s="44"/>
      <c r="I34">
        <v>22</v>
      </c>
      <c r="J34">
        <f t="shared" si="2"/>
        <v>1</v>
      </c>
      <c r="K34">
        <f t="shared" si="3"/>
        <v>0</v>
      </c>
      <c r="M34" s="3">
        <f>SUM(E34)/2.8</f>
        <v>8.9285714285714288</v>
      </c>
      <c r="N34" s="3">
        <f>SUM(I34)/2.8</f>
        <v>7.8571428571428577</v>
      </c>
    </row>
    <row r="35" spans="1:14" ht="15.75" customHeight="1">
      <c r="A35" s="48" t="s">
        <v>33</v>
      </c>
      <c r="B35" s="48"/>
      <c r="C35" s="48"/>
      <c r="D35" s="48"/>
      <c r="E35" s="48"/>
      <c r="F35" s="48"/>
      <c r="G35" s="48"/>
      <c r="H35" s="48"/>
      <c r="I35" s="48"/>
      <c r="N35" s="3"/>
    </row>
    <row r="36" spans="1:14" ht="15.75" customHeight="1">
      <c r="A36" s="48"/>
      <c r="B36" s="48"/>
      <c r="C36" s="48"/>
      <c r="D36" s="48"/>
      <c r="E36" s="48"/>
      <c r="F36" s="48"/>
      <c r="G36" s="48"/>
      <c r="H36" s="48"/>
      <c r="I36" s="48"/>
      <c r="N36" s="3"/>
    </row>
    <row r="37" spans="1:14" ht="15.75" customHeight="1">
      <c r="A37" s="9" t="s">
        <v>22</v>
      </c>
      <c r="B37" s="44" t="s">
        <v>30</v>
      </c>
      <c r="C37" s="45"/>
      <c r="D37" s="46"/>
      <c r="E37" s="1" t="s">
        <v>24</v>
      </c>
      <c r="F37" s="47" t="s">
        <v>31</v>
      </c>
      <c r="G37" s="47"/>
      <c r="H37" s="47"/>
      <c r="I37" s="1" t="s">
        <v>24</v>
      </c>
      <c r="N37" s="3"/>
    </row>
    <row r="38" spans="1:14" ht="15.75" customHeight="1">
      <c r="A38" s="1">
        <v>18</v>
      </c>
      <c r="B38" s="44" t="s">
        <v>307</v>
      </c>
      <c r="C38" s="44"/>
      <c r="D38" s="44"/>
      <c r="E38">
        <v>25</v>
      </c>
      <c r="F38" s="44" t="s">
        <v>137</v>
      </c>
      <c r="G38" s="44"/>
      <c r="H38" s="44"/>
      <c r="I38">
        <v>0</v>
      </c>
      <c r="J38">
        <f t="shared" si="2"/>
        <v>1</v>
      </c>
      <c r="K38">
        <f t="shared" si="3"/>
        <v>0</v>
      </c>
      <c r="M38" s="3">
        <f>SUM(E38)/2.8</f>
        <v>8.9285714285714288</v>
      </c>
      <c r="N38" s="3">
        <f>SUM(I38)/2.8</f>
        <v>0</v>
      </c>
    </row>
    <row r="39" spans="1:14" ht="15.75" customHeight="1">
      <c r="A39" s="1"/>
      <c r="B39" s="44"/>
      <c r="C39" s="45"/>
      <c r="D39" s="46"/>
      <c r="F39" s="44"/>
      <c r="G39" s="45"/>
      <c r="H39" s="46"/>
    </row>
  </sheetData>
  <mergeCells count="62">
    <mergeCell ref="M8:N8"/>
    <mergeCell ref="A1:H2"/>
    <mergeCell ref="A3:G3"/>
    <mergeCell ref="J4:J5"/>
    <mergeCell ref="K4:K5"/>
    <mergeCell ref="M4:M5"/>
    <mergeCell ref="N4:N5"/>
    <mergeCell ref="A6:I7"/>
    <mergeCell ref="J6:J7"/>
    <mergeCell ref="K6:K7"/>
    <mergeCell ref="B8:D8"/>
    <mergeCell ref="F8:H8"/>
    <mergeCell ref="B9:D9"/>
    <mergeCell ref="F9:H9"/>
    <mergeCell ref="B10:D10"/>
    <mergeCell ref="F10:H10"/>
    <mergeCell ref="B11:D11"/>
    <mergeCell ref="F11:H11"/>
    <mergeCell ref="B12:D12"/>
    <mergeCell ref="F12:H12"/>
    <mergeCell ref="B13:D13"/>
    <mergeCell ref="F13:H13"/>
    <mergeCell ref="B14:D14"/>
    <mergeCell ref="F14:H14"/>
    <mergeCell ref="B22:D22"/>
    <mergeCell ref="F22:H22"/>
    <mergeCell ref="B15:D15"/>
    <mergeCell ref="F15:H15"/>
    <mergeCell ref="B16:D16"/>
    <mergeCell ref="F16:H16"/>
    <mergeCell ref="B17:D17"/>
    <mergeCell ref="F17:H17"/>
    <mergeCell ref="A18:I19"/>
    <mergeCell ref="B20:D20"/>
    <mergeCell ref="F20:H20"/>
    <mergeCell ref="B21:D21"/>
    <mergeCell ref="F21:H21"/>
    <mergeCell ref="B23:D23"/>
    <mergeCell ref="F23:H23"/>
    <mergeCell ref="B24:D24"/>
    <mergeCell ref="F24:H24"/>
    <mergeCell ref="B25:D25"/>
    <mergeCell ref="F25:H25"/>
    <mergeCell ref="A35:I36"/>
    <mergeCell ref="A26:I27"/>
    <mergeCell ref="B28:D28"/>
    <mergeCell ref="F28:H28"/>
    <mergeCell ref="B29:D29"/>
    <mergeCell ref="F29:H29"/>
    <mergeCell ref="B30:D30"/>
    <mergeCell ref="F30:H30"/>
    <mergeCell ref="A31:I32"/>
    <mergeCell ref="B33:D33"/>
    <mergeCell ref="F33:H33"/>
    <mergeCell ref="B34:D34"/>
    <mergeCell ref="F34:H34"/>
    <mergeCell ref="B37:D37"/>
    <mergeCell ref="F37:H37"/>
    <mergeCell ref="B38:D38"/>
    <mergeCell ref="F38:H38"/>
    <mergeCell ref="B39:D39"/>
    <mergeCell ref="F39:H3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69024-B15F-447A-B143-99ECD4FAF66A}">
  <sheetPr>
    <outlinePr summaryBelow="0" summaryRight="0"/>
  </sheetPr>
  <dimension ref="A1:N39"/>
  <sheetViews>
    <sheetView topLeftCell="B4" workbookViewId="0">
      <selection activeCell="M16" sqref="M16"/>
    </sheetView>
  </sheetViews>
  <sheetFormatPr defaultColWidth="12.5703125" defaultRowHeight="15.75" customHeight="1"/>
  <cols>
    <col min="13" max="13" width="14.28515625" bestFit="1" customWidth="1"/>
  </cols>
  <sheetData>
    <row r="1" spans="1:14" ht="12.75">
      <c r="A1" s="49" t="s">
        <v>48</v>
      </c>
      <c r="B1" s="46"/>
      <c r="C1" s="46"/>
      <c r="D1" s="46"/>
      <c r="E1" s="46"/>
      <c r="F1" s="46"/>
      <c r="G1" s="46"/>
      <c r="H1" s="46"/>
    </row>
    <row r="2" spans="1:14" ht="15.75" customHeight="1">
      <c r="A2" s="46"/>
      <c r="B2" s="46"/>
      <c r="C2" s="46"/>
      <c r="D2" s="46"/>
      <c r="E2" s="46"/>
      <c r="F2" s="46"/>
      <c r="G2" s="46"/>
      <c r="H2" s="46"/>
    </row>
    <row r="3" spans="1:14" ht="15.75" customHeight="1">
      <c r="A3" s="50" t="s">
        <v>16</v>
      </c>
      <c r="B3" s="50"/>
      <c r="C3" s="50"/>
      <c r="D3" s="50"/>
      <c r="E3" s="50"/>
      <c r="F3" s="50"/>
      <c r="G3" s="50"/>
    </row>
    <row r="4" spans="1:14" ht="15.75" customHeight="1">
      <c r="J4" s="51" t="s">
        <v>17</v>
      </c>
      <c r="K4" s="51" t="s">
        <v>37</v>
      </c>
      <c r="M4" s="51" t="s">
        <v>17</v>
      </c>
      <c r="N4" s="51" t="s">
        <v>37</v>
      </c>
    </row>
    <row r="5" spans="1:14" ht="15.75" customHeight="1">
      <c r="J5" s="51"/>
      <c r="K5" s="51"/>
      <c r="M5" s="51"/>
      <c r="N5" s="51"/>
    </row>
    <row r="6" spans="1:14" ht="15.75" customHeight="1">
      <c r="A6" s="48" t="s">
        <v>19</v>
      </c>
      <c r="B6" s="48"/>
      <c r="C6" s="48"/>
      <c r="D6" s="48"/>
      <c r="E6" s="48"/>
      <c r="F6" s="48"/>
      <c r="G6" s="48"/>
      <c r="H6" s="48"/>
      <c r="I6" s="48"/>
      <c r="J6" s="52">
        <f>SUM(J9:J38)</f>
        <v>2</v>
      </c>
      <c r="K6" s="52">
        <f>SUM(K9:K38)</f>
        <v>16</v>
      </c>
      <c r="L6" t="s">
        <v>20</v>
      </c>
      <c r="M6" s="3">
        <f>SUM(M9,M21,M29,M34,M38)</f>
        <v>76.857142857142847</v>
      </c>
      <c r="N6" s="3">
        <f>SUM(N9,N21,N29,N34,N38)</f>
        <v>148.71428571428569</v>
      </c>
    </row>
    <row r="7" spans="1:14" ht="12.75" customHeight="1">
      <c r="A7" s="48"/>
      <c r="B7" s="48"/>
      <c r="C7" s="48"/>
      <c r="D7" s="48"/>
      <c r="E7" s="48"/>
      <c r="F7" s="48"/>
      <c r="G7" s="48"/>
      <c r="H7" s="48"/>
      <c r="I7" s="48"/>
      <c r="J7" s="52"/>
      <c r="K7" s="52"/>
      <c r="L7" t="s">
        <v>21</v>
      </c>
      <c r="M7" s="2">
        <f>M6/162</f>
        <v>0.47442680776014101</v>
      </c>
      <c r="N7" s="2">
        <f>N6/162</f>
        <v>0.91798941798941791</v>
      </c>
    </row>
    <row r="8" spans="1:14" ht="12.75">
      <c r="A8" s="9" t="s">
        <v>22</v>
      </c>
      <c r="B8" s="44" t="s">
        <v>23</v>
      </c>
      <c r="C8" s="45"/>
      <c r="D8" s="46"/>
      <c r="E8" s="1" t="s">
        <v>24</v>
      </c>
      <c r="F8" s="47" t="s">
        <v>25</v>
      </c>
      <c r="G8" s="47"/>
      <c r="H8" s="47"/>
      <c r="I8" s="1" t="s">
        <v>24</v>
      </c>
      <c r="J8" s="1" t="s">
        <v>26</v>
      </c>
      <c r="K8" s="1" t="s">
        <v>26</v>
      </c>
      <c r="M8" s="44" t="s">
        <v>27</v>
      </c>
      <c r="N8" s="44"/>
    </row>
    <row r="9" spans="1:14" ht="12.75">
      <c r="A9" s="1">
        <v>1</v>
      </c>
      <c r="B9" s="44" t="s">
        <v>326</v>
      </c>
      <c r="C9" s="44"/>
      <c r="D9" s="44"/>
      <c r="E9" s="1">
        <v>5</v>
      </c>
      <c r="F9" s="47" t="s">
        <v>197</v>
      </c>
      <c r="G9" s="47"/>
      <c r="H9" s="47"/>
      <c r="I9" s="1">
        <v>9</v>
      </c>
      <c r="J9">
        <f>IF(E9=9,1,0)</f>
        <v>0</v>
      </c>
      <c r="K9">
        <f t="shared" ref="K9:K25" si="0">IF(I9=9,1,0)</f>
        <v>1</v>
      </c>
      <c r="M9">
        <f>SUM(E9:E17)</f>
        <v>33</v>
      </c>
      <c r="N9">
        <f>SUM(I9:I17)</f>
        <v>81</v>
      </c>
    </row>
    <row r="10" spans="1:14" ht="12.75">
      <c r="A10" s="1">
        <v>2</v>
      </c>
      <c r="B10" s="44" t="s">
        <v>327</v>
      </c>
      <c r="C10" s="44"/>
      <c r="D10" s="44"/>
      <c r="E10" s="1">
        <v>5</v>
      </c>
      <c r="F10" s="47" t="s">
        <v>107</v>
      </c>
      <c r="G10" s="47"/>
      <c r="H10" s="47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2.75">
      <c r="A11" s="1">
        <v>3</v>
      </c>
      <c r="B11" s="44" t="s">
        <v>52</v>
      </c>
      <c r="C11" s="44"/>
      <c r="D11" s="44"/>
      <c r="E11" s="1">
        <v>5</v>
      </c>
      <c r="F11" s="47" t="s">
        <v>264</v>
      </c>
      <c r="G11" s="47"/>
      <c r="H11" s="47"/>
      <c r="I11" s="1">
        <v>9</v>
      </c>
      <c r="J11">
        <f t="shared" si="1"/>
        <v>0</v>
      </c>
      <c r="K11">
        <f t="shared" si="0"/>
        <v>1</v>
      </c>
    </row>
    <row r="12" spans="1:14" ht="12.75">
      <c r="A12" s="1">
        <v>4</v>
      </c>
      <c r="B12" s="44" t="s">
        <v>327</v>
      </c>
      <c r="C12" s="44"/>
      <c r="D12" s="44"/>
      <c r="E12" s="1">
        <v>3</v>
      </c>
      <c r="F12" s="47" t="s">
        <v>264</v>
      </c>
      <c r="G12" s="47"/>
      <c r="H12" s="47"/>
      <c r="I12" s="1">
        <v>9</v>
      </c>
      <c r="J12">
        <f t="shared" si="1"/>
        <v>0</v>
      </c>
      <c r="K12">
        <f t="shared" si="0"/>
        <v>1</v>
      </c>
    </row>
    <row r="13" spans="1:14" ht="12.75">
      <c r="A13" s="1">
        <v>5</v>
      </c>
      <c r="B13" s="44" t="s">
        <v>160</v>
      </c>
      <c r="C13" s="44"/>
      <c r="D13" s="44"/>
      <c r="E13" s="1">
        <v>7</v>
      </c>
      <c r="F13" s="47" t="s">
        <v>105</v>
      </c>
      <c r="G13" s="47"/>
      <c r="H13" s="47"/>
      <c r="I13" s="1">
        <v>9</v>
      </c>
      <c r="J13">
        <f t="shared" si="1"/>
        <v>0</v>
      </c>
      <c r="K13">
        <f t="shared" si="0"/>
        <v>1</v>
      </c>
    </row>
    <row r="14" spans="1:14" ht="12.75">
      <c r="A14" s="1">
        <v>6</v>
      </c>
      <c r="B14" s="44" t="s">
        <v>52</v>
      </c>
      <c r="C14" s="44"/>
      <c r="D14" s="44"/>
      <c r="E14" s="1">
        <v>1</v>
      </c>
      <c r="F14" s="47" t="s">
        <v>107</v>
      </c>
      <c r="G14" s="47"/>
      <c r="H14" s="47"/>
      <c r="I14" s="1">
        <v>9</v>
      </c>
      <c r="J14">
        <f t="shared" si="1"/>
        <v>0</v>
      </c>
      <c r="K14">
        <f t="shared" si="0"/>
        <v>1</v>
      </c>
    </row>
    <row r="15" spans="1:14" ht="12.75">
      <c r="A15" s="1">
        <v>7</v>
      </c>
      <c r="B15" s="44" t="s">
        <v>329</v>
      </c>
      <c r="C15" s="44"/>
      <c r="D15" s="44"/>
      <c r="E15" s="1">
        <v>0</v>
      </c>
      <c r="F15" s="47" t="s">
        <v>109</v>
      </c>
      <c r="G15" s="47"/>
      <c r="H15" s="47"/>
      <c r="I15" s="1">
        <v>9</v>
      </c>
      <c r="J15">
        <f t="shared" si="1"/>
        <v>0</v>
      </c>
      <c r="K15">
        <f t="shared" si="0"/>
        <v>1</v>
      </c>
    </row>
    <row r="16" spans="1:14" ht="12.75">
      <c r="A16" s="1">
        <v>8</v>
      </c>
      <c r="B16" s="44" t="s">
        <v>160</v>
      </c>
      <c r="C16" s="44"/>
      <c r="D16" s="44"/>
      <c r="E16" s="1">
        <v>2</v>
      </c>
      <c r="F16" s="47" t="s">
        <v>197</v>
      </c>
      <c r="G16" s="47"/>
      <c r="H16" s="47"/>
      <c r="I16" s="1">
        <v>9</v>
      </c>
      <c r="J16">
        <f t="shared" si="1"/>
        <v>0</v>
      </c>
      <c r="K16">
        <f t="shared" si="0"/>
        <v>1</v>
      </c>
    </row>
    <row r="17" spans="1:14" ht="12.75">
      <c r="A17" s="1">
        <v>9</v>
      </c>
      <c r="B17" s="44" t="s">
        <v>326</v>
      </c>
      <c r="C17" s="44"/>
      <c r="D17" s="44"/>
      <c r="E17" s="1">
        <v>5</v>
      </c>
      <c r="F17" s="47" t="s">
        <v>105</v>
      </c>
      <c r="G17" s="47"/>
      <c r="H17" s="47"/>
      <c r="I17" s="1">
        <v>9</v>
      </c>
      <c r="J17">
        <f t="shared" si="1"/>
        <v>0</v>
      </c>
      <c r="K17">
        <f t="shared" si="0"/>
        <v>1</v>
      </c>
    </row>
    <row r="18" spans="1:14" ht="12.75" customHeight="1">
      <c r="A18" s="48" t="s">
        <v>28</v>
      </c>
      <c r="B18" s="48"/>
      <c r="C18" s="48"/>
      <c r="D18" s="48"/>
      <c r="E18" s="48"/>
      <c r="F18" s="48"/>
      <c r="G18" s="48"/>
      <c r="H18" s="48"/>
      <c r="I18" s="48"/>
    </row>
    <row r="19" spans="1:14" ht="12.75" customHeight="1">
      <c r="A19" s="48"/>
      <c r="B19" s="48"/>
      <c r="C19" s="48"/>
      <c r="D19" s="48"/>
      <c r="E19" s="48"/>
      <c r="F19" s="48"/>
      <c r="G19" s="48"/>
      <c r="H19" s="48"/>
      <c r="I19" s="48"/>
    </row>
    <row r="20" spans="1:14" ht="12.75">
      <c r="A20" s="9" t="s">
        <v>22</v>
      </c>
      <c r="B20" s="44" t="s">
        <v>23</v>
      </c>
      <c r="C20" s="45"/>
      <c r="D20" s="46"/>
      <c r="E20" s="1" t="s">
        <v>24</v>
      </c>
      <c r="F20" s="47" t="s">
        <v>25</v>
      </c>
      <c r="G20" s="47"/>
      <c r="H20" s="47"/>
      <c r="I20" s="1" t="s">
        <v>24</v>
      </c>
    </row>
    <row r="21" spans="1:14" ht="12.75">
      <c r="A21" s="1">
        <v>13</v>
      </c>
      <c r="B21" s="44" t="s">
        <v>61</v>
      </c>
      <c r="C21" s="45"/>
      <c r="D21" s="46"/>
      <c r="E21">
        <v>9</v>
      </c>
      <c r="F21" s="44" t="s">
        <v>328</v>
      </c>
      <c r="G21" s="45"/>
      <c r="H21" s="46"/>
      <c r="I21">
        <v>5</v>
      </c>
      <c r="J21">
        <f t="shared" si="1"/>
        <v>1</v>
      </c>
      <c r="K21">
        <f t="shared" si="0"/>
        <v>0</v>
      </c>
      <c r="M21">
        <f>SUM(E21:E25)</f>
        <v>21</v>
      </c>
      <c r="N21">
        <f>SUM(I21:I25)</f>
        <v>32</v>
      </c>
    </row>
    <row r="22" spans="1:14" ht="12.75">
      <c r="A22" s="1">
        <v>14</v>
      </c>
      <c r="B22" s="44" t="s">
        <v>267</v>
      </c>
      <c r="C22" s="45"/>
      <c r="D22" s="46"/>
      <c r="E22">
        <v>2</v>
      </c>
      <c r="F22" s="44" t="s">
        <v>115</v>
      </c>
      <c r="G22" s="45"/>
      <c r="H22" s="46"/>
      <c r="I22">
        <v>9</v>
      </c>
      <c r="J22">
        <f t="shared" si="1"/>
        <v>0</v>
      </c>
      <c r="K22">
        <f t="shared" si="0"/>
        <v>1</v>
      </c>
    </row>
    <row r="23" spans="1:14" ht="12.75">
      <c r="A23" s="1">
        <v>15</v>
      </c>
      <c r="B23" s="44" t="s">
        <v>165</v>
      </c>
      <c r="C23" s="45"/>
      <c r="D23" s="46"/>
      <c r="E23">
        <v>0</v>
      </c>
      <c r="F23" s="44" t="s">
        <v>330</v>
      </c>
      <c r="G23" s="45"/>
      <c r="H23" s="46"/>
      <c r="I23">
        <v>9</v>
      </c>
      <c r="J23">
        <f t="shared" si="1"/>
        <v>0</v>
      </c>
      <c r="K23">
        <f t="shared" si="0"/>
        <v>1</v>
      </c>
    </row>
    <row r="24" spans="1:14" ht="12.75">
      <c r="A24" s="1">
        <v>16</v>
      </c>
      <c r="B24" s="44" t="s">
        <v>61</v>
      </c>
      <c r="C24" s="45"/>
      <c r="D24" s="46"/>
      <c r="E24">
        <v>9</v>
      </c>
      <c r="F24" s="44" t="s">
        <v>346</v>
      </c>
      <c r="G24" s="45"/>
      <c r="H24" s="46"/>
      <c r="I24">
        <v>0</v>
      </c>
      <c r="J24">
        <f t="shared" si="1"/>
        <v>1</v>
      </c>
      <c r="K24">
        <f t="shared" si="0"/>
        <v>0</v>
      </c>
    </row>
    <row r="25" spans="1:14" ht="12.75">
      <c r="A25" s="1">
        <v>17</v>
      </c>
      <c r="B25" s="44" t="s">
        <v>267</v>
      </c>
      <c r="C25" s="45"/>
      <c r="D25" s="46"/>
      <c r="E25">
        <v>1</v>
      </c>
      <c r="F25" s="44" t="s">
        <v>328</v>
      </c>
      <c r="G25" s="45"/>
      <c r="H25" s="46"/>
      <c r="I25">
        <v>9</v>
      </c>
      <c r="J25">
        <f t="shared" si="1"/>
        <v>0</v>
      </c>
      <c r="K25">
        <f t="shared" si="0"/>
        <v>1</v>
      </c>
    </row>
    <row r="26" spans="1:14" ht="12.75">
      <c r="A26" s="48" t="s">
        <v>29</v>
      </c>
      <c r="B26" s="48"/>
      <c r="C26" s="48"/>
      <c r="D26" s="48"/>
      <c r="E26" s="48"/>
      <c r="F26" s="48"/>
      <c r="G26" s="48"/>
      <c r="H26" s="48"/>
      <c r="I26" s="48"/>
    </row>
    <row r="27" spans="1:14" ht="12.75">
      <c r="A27" s="48"/>
      <c r="B27" s="48"/>
      <c r="C27" s="48"/>
      <c r="D27" s="48"/>
      <c r="E27" s="48"/>
      <c r="F27" s="48"/>
      <c r="G27" s="48"/>
      <c r="H27" s="48"/>
      <c r="I27" s="48"/>
    </row>
    <row r="28" spans="1:14" ht="12.75">
      <c r="A28" s="9" t="s">
        <v>22</v>
      </c>
      <c r="B28" s="44" t="s">
        <v>30</v>
      </c>
      <c r="C28" s="45"/>
      <c r="D28" s="46"/>
      <c r="E28" s="1" t="s">
        <v>24</v>
      </c>
      <c r="F28" s="47" t="s">
        <v>31</v>
      </c>
      <c r="G28" s="47"/>
      <c r="H28" s="47"/>
      <c r="I28" s="1" t="s">
        <v>24</v>
      </c>
    </row>
    <row r="29" spans="1:14" ht="15.75" customHeight="1">
      <c r="A29" s="1">
        <v>18</v>
      </c>
      <c r="B29" s="44" t="s">
        <v>322</v>
      </c>
      <c r="C29" s="44"/>
      <c r="D29" s="44"/>
      <c r="E29">
        <v>21</v>
      </c>
      <c r="F29" s="44" t="s">
        <v>324</v>
      </c>
      <c r="G29" s="44"/>
      <c r="H29" s="44"/>
      <c r="I29">
        <v>25</v>
      </c>
      <c r="J29">
        <f>IF(E29=25,1,0)</f>
        <v>0</v>
      </c>
      <c r="K29">
        <f>IF(I29=25,1,0)</f>
        <v>1</v>
      </c>
      <c r="M29" s="3">
        <f>SUM(E29:E30)/2.8</f>
        <v>15.000000000000002</v>
      </c>
      <c r="N29" s="3">
        <f>SUM(I29:I30)/2.8</f>
        <v>17.857142857142858</v>
      </c>
    </row>
    <row r="30" spans="1:14" ht="15.75" customHeight="1">
      <c r="A30" s="1">
        <v>19</v>
      </c>
      <c r="B30" s="44" t="s">
        <v>323</v>
      </c>
      <c r="C30" s="44"/>
      <c r="D30" s="44"/>
      <c r="E30">
        <v>21</v>
      </c>
      <c r="F30" s="44" t="s">
        <v>325</v>
      </c>
      <c r="G30" s="44"/>
      <c r="H30" s="44"/>
      <c r="I30">
        <v>25</v>
      </c>
      <c r="J30">
        <f t="shared" ref="J30:J38" si="2">IF(E30=25,1,0)</f>
        <v>0</v>
      </c>
      <c r="K30">
        <f t="shared" ref="K30:K38" si="3">IF(I30=25,1,0)</f>
        <v>1</v>
      </c>
      <c r="N30" s="3"/>
    </row>
    <row r="31" spans="1:14" ht="15.75" customHeight="1">
      <c r="A31" s="48" t="s">
        <v>32</v>
      </c>
      <c r="B31" s="48"/>
      <c r="C31" s="48"/>
      <c r="D31" s="48"/>
      <c r="E31" s="48"/>
      <c r="F31" s="48"/>
      <c r="G31" s="48"/>
      <c r="H31" s="48"/>
      <c r="I31" s="48"/>
      <c r="N31" s="3"/>
    </row>
    <row r="32" spans="1:14" ht="15.75" customHeight="1">
      <c r="A32" s="48"/>
      <c r="B32" s="48"/>
      <c r="C32" s="48"/>
      <c r="D32" s="48"/>
      <c r="E32" s="48"/>
      <c r="F32" s="48"/>
      <c r="G32" s="48"/>
      <c r="H32" s="48"/>
      <c r="I32" s="48"/>
      <c r="N32" s="3"/>
    </row>
    <row r="33" spans="1:14" ht="15.75" customHeight="1">
      <c r="A33" s="9" t="s">
        <v>22</v>
      </c>
      <c r="B33" s="44" t="s">
        <v>30</v>
      </c>
      <c r="C33" s="45"/>
      <c r="D33" s="46"/>
      <c r="E33" s="1" t="s">
        <v>24</v>
      </c>
      <c r="F33" s="47" t="s">
        <v>31</v>
      </c>
      <c r="G33" s="47"/>
      <c r="H33" s="47"/>
      <c r="I33" s="1" t="s">
        <v>24</v>
      </c>
      <c r="N33" s="3"/>
    </row>
    <row r="34" spans="1:14" ht="15.75" customHeight="1">
      <c r="A34" s="1">
        <v>18</v>
      </c>
      <c r="B34" s="44" t="s">
        <v>333</v>
      </c>
      <c r="C34" s="44"/>
      <c r="D34" s="44"/>
      <c r="E34">
        <v>9</v>
      </c>
      <c r="F34" s="44" t="s">
        <v>334</v>
      </c>
      <c r="G34" s="44"/>
      <c r="H34" s="44"/>
      <c r="I34">
        <v>25</v>
      </c>
      <c r="J34">
        <f t="shared" si="2"/>
        <v>0</v>
      </c>
      <c r="K34">
        <f t="shared" si="3"/>
        <v>1</v>
      </c>
      <c r="M34" s="3">
        <f>SUM(E34)/2.8</f>
        <v>3.2142857142857144</v>
      </c>
      <c r="N34" s="3">
        <f>SUM(I34)/2.8</f>
        <v>8.9285714285714288</v>
      </c>
    </row>
    <row r="35" spans="1:14" ht="15.75" customHeight="1">
      <c r="A35" s="48" t="s">
        <v>33</v>
      </c>
      <c r="B35" s="48"/>
      <c r="C35" s="48"/>
      <c r="D35" s="48"/>
      <c r="E35" s="48"/>
      <c r="F35" s="48"/>
      <c r="G35" s="48"/>
      <c r="H35" s="48"/>
      <c r="I35" s="48"/>
      <c r="N35" s="3"/>
    </row>
    <row r="36" spans="1:14" ht="15.75" customHeight="1">
      <c r="A36" s="48"/>
      <c r="B36" s="48"/>
      <c r="C36" s="48"/>
      <c r="D36" s="48"/>
      <c r="E36" s="48"/>
      <c r="F36" s="48"/>
      <c r="G36" s="48"/>
      <c r="H36" s="48"/>
      <c r="I36" s="48"/>
      <c r="N36" s="3"/>
    </row>
    <row r="37" spans="1:14" ht="15.75" customHeight="1">
      <c r="A37" s="9" t="s">
        <v>22</v>
      </c>
      <c r="B37" s="44" t="s">
        <v>30</v>
      </c>
      <c r="C37" s="45"/>
      <c r="D37" s="46"/>
      <c r="E37" s="1" t="s">
        <v>24</v>
      </c>
      <c r="F37" s="47" t="s">
        <v>31</v>
      </c>
      <c r="G37" s="47"/>
      <c r="H37" s="47"/>
      <c r="I37" s="1" t="s">
        <v>24</v>
      </c>
      <c r="N37" s="3"/>
    </row>
    <row r="38" spans="1:14" ht="15.75" customHeight="1">
      <c r="A38" s="1">
        <v>18</v>
      </c>
      <c r="B38" s="44" t="s">
        <v>331</v>
      </c>
      <c r="C38" s="44"/>
      <c r="D38" s="44"/>
      <c r="E38">
        <v>13</v>
      </c>
      <c r="F38" s="44" t="s">
        <v>332</v>
      </c>
      <c r="G38" s="44"/>
      <c r="H38" s="44"/>
      <c r="I38">
        <v>25</v>
      </c>
      <c r="J38">
        <f t="shared" si="2"/>
        <v>0</v>
      </c>
      <c r="K38">
        <f t="shared" si="3"/>
        <v>1</v>
      </c>
      <c r="M38" s="3">
        <f>SUM(E38)/2.8</f>
        <v>4.6428571428571432</v>
      </c>
      <c r="N38" s="3">
        <f>SUM(I38)/2.8</f>
        <v>8.9285714285714288</v>
      </c>
    </row>
    <row r="39" spans="1:14" ht="15.75" customHeight="1">
      <c r="A39" s="1"/>
      <c r="B39" s="44"/>
      <c r="C39" s="45"/>
      <c r="D39" s="46"/>
      <c r="F39" s="44"/>
      <c r="G39" s="45"/>
      <c r="H39" s="46"/>
    </row>
  </sheetData>
  <mergeCells count="62">
    <mergeCell ref="M8:N8"/>
    <mergeCell ref="A1:H2"/>
    <mergeCell ref="A3:G3"/>
    <mergeCell ref="J4:J5"/>
    <mergeCell ref="K4:K5"/>
    <mergeCell ref="M4:M5"/>
    <mergeCell ref="N4:N5"/>
    <mergeCell ref="A6:I7"/>
    <mergeCell ref="J6:J7"/>
    <mergeCell ref="K6:K7"/>
    <mergeCell ref="B8:D8"/>
    <mergeCell ref="F8:H8"/>
    <mergeCell ref="B9:D9"/>
    <mergeCell ref="F9:H9"/>
    <mergeCell ref="B10:D10"/>
    <mergeCell ref="F10:H10"/>
    <mergeCell ref="B11:D11"/>
    <mergeCell ref="F11:H11"/>
    <mergeCell ref="B12:D12"/>
    <mergeCell ref="F12:H12"/>
    <mergeCell ref="B13:D13"/>
    <mergeCell ref="F13:H13"/>
    <mergeCell ref="B14:D14"/>
    <mergeCell ref="F14:H14"/>
    <mergeCell ref="B22:D22"/>
    <mergeCell ref="F22:H22"/>
    <mergeCell ref="B15:D15"/>
    <mergeCell ref="F15:H15"/>
    <mergeCell ref="B16:D16"/>
    <mergeCell ref="F16:H16"/>
    <mergeCell ref="B17:D17"/>
    <mergeCell ref="F17:H17"/>
    <mergeCell ref="A18:I19"/>
    <mergeCell ref="B20:D20"/>
    <mergeCell ref="F20:H20"/>
    <mergeCell ref="B21:D21"/>
    <mergeCell ref="F21:H21"/>
    <mergeCell ref="B23:D23"/>
    <mergeCell ref="F23:H23"/>
    <mergeCell ref="B24:D24"/>
    <mergeCell ref="F24:H24"/>
    <mergeCell ref="B25:D25"/>
    <mergeCell ref="F25:H25"/>
    <mergeCell ref="A35:I36"/>
    <mergeCell ref="A26:I27"/>
    <mergeCell ref="B28:D28"/>
    <mergeCell ref="F28:H28"/>
    <mergeCell ref="B29:D29"/>
    <mergeCell ref="F29:H29"/>
    <mergeCell ref="B30:D30"/>
    <mergeCell ref="F30:H30"/>
    <mergeCell ref="A31:I32"/>
    <mergeCell ref="B33:D33"/>
    <mergeCell ref="F33:H33"/>
    <mergeCell ref="B34:D34"/>
    <mergeCell ref="F34:H34"/>
    <mergeCell ref="B37:D37"/>
    <mergeCell ref="F37:H37"/>
    <mergeCell ref="B38:D38"/>
    <mergeCell ref="F38:H38"/>
    <mergeCell ref="B39:D39"/>
    <mergeCell ref="F39:H3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7B2E4-59A8-44B7-8307-53A2BDB49027}">
  <sheetPr>
    <outlinePr summaryBelow="0" summaryRight="0"/>
  </sheetPr>
  <dimension ref="A1:N39"/>
  <sheetViews>
    <sheetView topLeftCell="B11" workbookViewId="0">
      <selection activeCell="F13" sqref="F13:H13"/>
    </sheetView>
  </sheetViews>
  <sheetFormatPr defaultColWidth="12.5703125" defaultRowHeight="15.75" customHeight="1"/>
  <cols>
    <col min="13" max="13" width="14.28515625" bestFit="1" customWidth="1"/>
  </cols>
  <sheetData>
    <row r="1" spans="1:14" ht="12.75">
      <c r="A1" s="49" t="s">
        <v>49</v>
      </c>
      <c r="B1" s="46"/>
      <c r="C1" s="46"/>
      <c r="D1" s="46"/>
      <c r="E1" s="46"/>
      <c r="F1" s="46"/>
      <c r="G1" s="46"/>
      <c r="H1" s="46"/>
    </row>
    <row r="2" spans="1:14" ht="15.75" customHeight="1">
      <c r="A2" s="46"/>
      <c r="B2" s="46"/>
      <c r="C2" s="46"/>
      <c r="D2" s="46"/>
      <c r="E2" s="46"/>
      <c r="F2" s="46"/>
      <c r="G2" s="46"/>
      <c r="H2" s="46"/>
    </row>
    <row r="3" spans="1:14" ht="15.75" customHeight="1">
      <c r="A3" s="50" t="s">
        <v>16</v>
      </c>
      <c r="B3" s="50"/>
      <c r="C3" s="50"/>
      <c r="D3" s="50"/>
      <c r="E3" s="50"/>
      <c r="F3" s="50"/>
      <c r="G3" s="50"/>
    </row>
    <row r="4" spans="1:14" ht="15.75" customHeight="1">
      <c r="J4" s="51" t="s">
        <v>36</v>
      </c>
      <c r="K4" s="51" t="s">
        <v>41</v>
      </c>
      <c r="M4" s="51" t="s">
        <v>36</v>
      </c>
      <c r="N4" s="51" t="s">
        <v>41</v>
      </c>
    </row>
    <row r="5" spans="1:14" ht="15.75" customHeight="1">
      <c r="J5" s="51"/>
      <c r="K5" s="51"/>
      <c r="M5" s="51"/>
      <c r="N5" s="51"/>
    </row>
    <row r="6" spans="1:14" ht="15.75" customHeight="1">
      <c r="A6" s="48" t="s">
        <v>19</v>
      </c>
      <c r="B6" s="48"/>
      <c r="C6" s="48"/>
      <c r="D6" s="48"/>
      <c r="E6" s="48"/>
      <c r="F6" s="48"/>
      <c r="G6" s="48"/>
      <c r="H6" s="48"/>
      <c r="I6" s="48"/>
      <c r="J6" s="52">
        <f>SUM(J9:J38)</f>
        <v>10</v>
      </c>
      <c r="K6" s="52">
        <f>SUM(K9:K38)</f>
        <v>8</v>
      </c>
      <c r="L6" t="s">
        <v>20</v>
      </c>
      <c r="M6" s="3">
        <f>SUM(M9,M21,M29,M34,M38)</f>
        <v>133.92857142857142</v>
      </c>
      <c r="N6" s="3">
        <f>SUM(N9,N21,N29,N34,N38)</f>
        <v>120.92857142857142</v>
      </c>
    </row>
    <row r="7" spans="1:14" ht="12.75" customHeight="1">
      <c r="A7" s="48"/>
      <c r="B7" s="48"/>
      <c r="C7" s="48"/>
      <c r="D7" s="48"/>
      <c r="E7" s="48"/>
      <c r="F7" s="48"/>
      <c r="G7" s="48"/>
      <c r="H7" s="48"/>
      <c r="I7" s="48"/>
      <c r="J7" s="52"/>
      <c r="K7" s="52"/>
      <c r="L7" t="s">
        <v>21</v>
      </c>
      <c r="M7" s="2">
        <f>M6/162</f>
        <v>0.82671957671957663</v>
      </c>
      <c r="N7" s="2">
        <f>N6/162</f>
        <v>0.7464726631393297</v>
      </c>
    </row>
    <row r="8" spans="1:14" ht="12.75">
      <c r="A8" s="9" t="s">
        <v>22</v>
      </c>
      <c r="B8" s="44" t="s">
        <v>23</v>
      </c>
      <c r="C8" s="45"/>
      <c r="D8" s="46"/>
      <c r="E8" s="1" t="s">
        <v>24</v>
      </c>
      <c r="F8" s="47" t="s">
        <v>25</v>
      </c>
      <c r="G8" s="47"/>
      <c r="H8" s="47"/>
      <c r="I8" s="1" t="s">
        <v>24</v>
      </c>
      <c r="J8" s="1" t="s">
        <v>26</v>
      </c>
      <c r="K8" s="1" t="s">
        <v>26</v>
      </c>
      <c r="M8" s="44" t="s">
        <v>27</v>
      </c>
      <c r="N8" s="44"/>
    </row>
    <row r="9" spans="1:14" ht="12.75">
      <c r="A9" s="1">
        <v>1</v>
      </c>
      <c r="B9" s="44" t="s">
        <v>352</v>
      </c>
      <c r="C9" s="44"/>
      <c r="D9" s="44"/>
      <c r="E9" s="1">
        <v>6</v>
      </c>
      <c r="F9" s="47" t="s">
        <v>136</v>
      </c>
      <c r="G9" s="47"/>
      <c r="H9" s="47"/>
      <c r="I9" s="1">
        <v>9</v>
      </c>
      <c r="J9">
        <f>IF(E9=9,1,0)</f>
        <v>0</v>
      </c>
      <c r="K9">
        <f t="shared" ref="K9:K25" si="0">IF(I9=9,1,0)</f>
        <v>1</v>
      </c>
      <c r="M9">
        <f>SUM(E9:E17)</f>
        <v>62</v>
      </c>
      <c r="N9">
        <f>SUM(I9:I17)</f>
        <v>62</v>
      </c>
    </row>
    <row r="10" spans="1:14" ht="12.75">
      <c r="A10" s="1">
        <v>2</v>
      </c>
      <c r="B10" s="44" t="s">
        <v>353</v>
      </c>
      <c r="C10" s="44"/>
      <c r="D10" s="44"/>
      <c r="E10" s="1">
        <v>7</v>
      </c>
      <c r="F10" s="47" t="s">
        <v>132</v>
      </c>
      <c r="G10" s="47"/>
      <c r="H10" s="47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2.75">
      <c r="A11" s="1">
        <v>3</v>
      </c>
      <c r="B11" s="44" t="s">
        <v>82</v>
      </c>
      <c r="C11" s="44"/>
      <c r="D11" s="44"/>
      <c r="E11" s="1">
        <v>9</v>
      </c>
      <c r="F11" s="47" t="s">
        <v>181</v>
      </c>
      <c r="G11" s="47"/>
      <c r="H11" s="47"/>
      <c r="I11" s="1">
        <v>3</v>
      </c>
      <c r="J11">
        <f t="shared" si="1"/>
        <v>1</v>
      </c>
      <c r="K11">
        <f t="shared" si="0"/>
        <v>0</v>
      </c>
    </row>
    <row r="12" spans="1:14" ht="12.75">
      <c r="A12" s="1">
        <v>4</v>
      </c>
      <c r="B12" s="44" t="s">
        <v>213</v>
      </c>
      <c r="C12" s="44"/>
      <c r="D12" s="44"/>
      <c r="E12" s="1">
        <v>9</v>
      </c>
      <c r="F12" s="47" t="s">
        <v>134</v>
      </c>
      <c r="G12" s="47"/>
      <c r="H12" s="47"/>
      <c r="I12" s="1">
        <v>6</v>
      </c>
      <c r="J12">
        <f t="shared" si="1"/>
        <v>1</v>
      </c>
      <c r="K12">
        <f t="shared" si="0"/>
        <v>0</v>
      </c>
    </row>
    <row r="13" spans="1:14" ht="12.75">
      <c r="A13" s="1">
        <v>5</v>
      </c>
      <c r="B13" s="44" t="s">
        <v>352</v>
      </c>
      <c r="C13" s="44"/>
      <c r="D13" s="44"/>
      <c r="E13" s="1">
        <v>6</v>
      </c>
      <c r="F13" s="47" t="s">
        <v>132</v>
      </c>
      <c r="G13" s="47"/>
      <c r="H13" s="47"/>
      <c r="I13" s="1">
        <v>9</v>
      </c>
      <c r="J13">
        <f t="shared" si="1"/>
        <v>0</v>
      </c>
      <c r="K13">
        <f t="shared" si="0"/>
        <v>1</v>
      </c>
    </row>
    <row r="14" spans="1:14" ht="12.75">
      <c r="A14" s="1">
        <v>6</v>
      </c>
      <c r="B14" s="44" t="s">
        <v>84</v>
      </c>
      <c r="C14" s="44"/>
      <c r="D14" s="44"/>
      <c r="E14" s="1">
        <v>4</v>
      </c>
      <c r="F14" s="47" t="s">
        <v>136</v>
      </c>
      <c r="G14" s="47"/>
      <c r="H14" s="47"/>
      <c r="I14" s="1">
        <v>9</v>
      </c>
      <c r="J14">
        <f t="shared" si="1"/>
        <v>0</v>
      </c>
      <c r="K14">
        <f t="shared" si="0"/>
        <v>1</v>
      </c>
    </row>
    <row r="15" spans="1:14" ht="12.75">
      <c r="A15" s="1">
        <v>7</v>
      </c>
      <c r="B15" s="44" t="s">
        <v>80</v>
      </c>
      <c r="C15" s="44"/>
      <c r="D15" s="44"/>
      <c r="E15" s="1">
        <v>3</v>
      </c>
      <c r="F15" s="47" t="s">
        <v>134</v>
      </c>
      <c r="G15" s="47"/>
      <c r="H15" s="47"/>
      <c r="I15" s="1">
        <v>9</v>
      </c>
      <c r="J15">
        <f t="shared" si="1"/>
        <v>0</v>
      </c>
      <c r="K15">
        <f t="shared" si="0"/>
        <v>1</v>
      </c>
    </row>
    <row r="16" spans="1:14" ht="12.75">
      <c r="A16" s="1">
        <v>8</v>
      </c>
      <c r="B16" s="44" t="s">
        <v>213</v>
      </c>
      <c r="C16" s="44"/>
      <c r="D16" s="44"/>
      <c r="E16" s="1">
        <v>9</v>
      </c>
      <c r="F16" s="47" t="s">
        <v>181</v>
      </c>
      <c r="G16" s="47"/>
      <c r="H16" s="47"/>
      <c r="I16" s="1">
        <v>4</v>
      </c>
      <c r="J16">
        <f t="shared" si="1"/>
        <v>1</v>
      </c>
      <c r="K16">
        <f t="shared" si="0"/>
        <v>0</v>
      </c>
    </row>
    <row r="17" spans="1:14" ht="12.75">
      <c r="A17" s="1">
        <v>9</v>
      </c>
      <c r="B17" s="44" t="s">
        <v>354</v>
      </c>
      <c r="C17" s="44"/>
      <c r="D17" s="44"/>
      <c r="E17" s="1">
        <v>9</v>
      </c>
      <c r="F17" s="47" t="s">
        <v>347</v>
      </c>
      <c r="G17" s="47"/>
      <c r="H17" s="47"/>
      <c r="I17" s="1">
        <v>4</v>
      </c>
      <c r="J17">
        <f t="shared" si="1"/>
        <v>1</v>
      </c>
      <c r="K17">
        <f t="shared" si="0"/>
        <v>0</v>
      </c>
    </row>
    <row r="18" spans="1:14" ht="12.75" customHeight="1">
      <c r="A18" s="48" t="s">
        <v>28</v>
      </c>
      <c r="B18" s="48"/>
      <c r="C18" s="48"/>
      <c r="D18" s="48"/>
      <c r="E18" s="48"/>
      <c r="F18" s="48"/>
      <c r="G18" s="48"/>
      <c r="H18" s="48"/>
      <c r="I18" s="48"/>
    </row>
    <row r="19" spans="1:14" ht="12.75" customHeight="1">
      <c r="A19" s="48"/>
      <c r="B19" s="48"/>
      <c r="C19" s="48"/>
      <c r="D19" s="48"/>
      <c r="E19" s="48"/>
      <c r="F19" s="48"/>
      <c r="G19" s="48"/>
      <c r="H19" s="48"/>
      <c r="I19" s="48"/>
    </row>
    <row r="20" spans="1:14" ht="12.75">
      <c r="A20" s="9" t="s">
        <v>22</v>
      </c>
      <c r="B20" s="44" t="s">
        <v>23</v>
      </c>
      <c r="C20" s="45"/>
      <c r="D20" s="46"/>
      <c r="E20" s="1" t="s">
        <v>24</v>
      </c>
      <c r="F20" s="47" t="s">
        <v>25</v>
      </c>
      <c r="G20" s="47"/>
      <c r="H20" s="47"/>
      <c r="I20" s="1" t="s">
        <v>24</v>
      </c>
    </row>
    <row r="21" spans="1:14" ht="12.75">
      <c r="A21" s="1">
        <v>13</v>
      </c>
      <c r="B21" s="44" t="s">
        <v>91</v>
      </c>
      <c r="C21" s="45"/>
      <c r="D21" s="46"/>
      <c r="E21">
        <v>9</v>
      </c>
      <c r="F21" s="44" t="s">
        <v>348</v>
      </c>
      <c r="G21" s="45"/>
      <c r="H21" s="46"/>
      <c r="I21">
        <v>3</v>
      </c>
      <c r="J21">
        <f t="shared" si="1"/>
        <v>1</v>
      </c>
      <c r="K21">
        <f t="shared" si="0"/>
        <v>0</v>
      </c>
      <c r="M21">
        <f>SUM(E21:E25)</f>
        <v>38</v>
      </c>
      <c r="N21">
        <f>SUM(I21:I25)</f>
        <v>30</v>
      </c>
    </row>
    <row r="22" spans="1:14" ht="12.75">
      <c r="A22" s="1">
        <v>14</v>
      </c>
      <c r="B22" s="44" t="s">
        <v>221</v>
      </c>
      <c r="C22" s="45"/>
      <c r="D22" s="46"/>
      <c r="E22">
        <v>5</v>
      </c>
      <c r="F22" s="44" t="s">
        <v>142</v>
      </c>
      <c r="G22" s="45"/>
      <c r="H22" s="46"/>
      <c r="I22">
        <v>9</v>
      </c>
      <c r="J22">
        <f t="shared" si="1"/>
        <v>0</v>
      </c>
      <c r="K22">
        <f t="shared" si="0"/>
        <v>1</v>
      </c>
    </row>
    <row r="23" spans="1:14" ht="12.75">
      <c r="A23" s="1">
        <v>15</v>
      </c>
      <c r="B23" s="44" t="s">
        <v>372</v>
      </c>
      <c r="C23" s="45"/>
      <c r="D23" s="46"/>
      <c r="E23">
        <v>6</v>
      </c>
      <c r="F23" s="44" t="s">
        <v>142</v>
      </c>
      <c r="G23" s="45"/>
      <c r="H23" s="46"/>
      <c r="I23">
        <v>9</v>
      </c>
      <c r="J23">
        <f t="shared" si="1"/>
        <v>0</v>
      </c>
      <c r="K23">
        <f t="shared" si="0"/>
        <v>1</v>
      </c>
    </row>
    <row r="24" spans="1:14" ht="12.75">
      <c r="A24" s="1">
        <v>16</v>
      </c>
      <c r="B24" s="44" t="s">
        <v>94</v>
      </c>
      <c r="C24" s="45"/>
      <c r="D24" s="46"/>
      <c r="E24">
        <v>9</v>
      </c>
      <c r="F24" s="44" t="s">
        <v>348</v>
      </c>
      <c r="G24" s="45"/>
      <c r="H24" s="46"/>
      <c r="I24">
        <v>1</v>
      </c>
      <c r="J24">
        <f t="shared" si="1"/>
        <v>1</v>
      </c>
      <c r="K24">
        <f t="shared" si="0"/>
        <v>0</v>
      </c>
    </row>
    <row r="25" spans="1:14" ht="12.75">
      <c r="A25" s="1">
        <v>17</v>
      </c>
      <c r="B25" s="44" t="s">
        <v>92</v>
      </c>
      <c r="C25" s="45"/>
      <c r="D25" s="46"/>
      <c r="E25">
        <v>9</v>
      </c>
      <c r="F25" s="44" t="s">
        <v>144</v>
      </c>
      <c r="G25" s="45"/>
      <c r="H25" s="46"/>
      <c r="I25">
        <v>8</v>
      </c>
      <c r="J25">
        <f t="shared" si="1"/>
        <v>1</v>
      </c>
      <c r="K25">
        <f t="shared" si="0"/>
        <v>0</v>
      </c>
    </row>
    <row r="26" spans="1:14" ht="12.75">
      <c r="A26" s="48" t="s">
        <v>29</v>
      </c>
      <c r="B26" s="48"/>
      <c r="C26" s="48"/>
      <c r="D26" s="48"/>
      <c r="E26" s="48"/>
      <c r="F26" s="48"/>
      <c r="G26" s="48"/>
      <c r="H26" s="48"/>
      <c r="I26" s="48"/>
    </row>
    <row r="27" spans="1:14" ht="12.75">
      <c r="A27" s="48"/>
      <c r="B27" s="48"/>
      <c r="C27" s="48"/>
      <c r="D27" s="48"/>
      <c r="E27" s="48"/>
      <c r="F27" s="48"/>
      <c r="G27" s="48"/>
      <c r="H27" s="48"/>
      <c r="I27" s="48"/>
    </row>
    <row r="28" spans="1:14" ht="12.75">
      <c r="A28" s="9" t="s">
        <v>22</v>
      </c>
      <c r="B28" s="44" t="s">
        <v>30</v>
      </c>
      <c r="C28" s="45"/>
      <c r="D28" s="46"/>
      <c r="E28" s="1" t="s">
        <v>24</v>
      </c>
      <c r="F28" s="47" t="s">
        <v>31</v>
      </c>
      <c r="G28" s="47"/>
      <c r="H28" s="47"/>
      <c r="I28" s="1" t="s">
        <v>24</v>
      </c>
    </row>
    <row r="29" spans="1:14" ht="15.75" customHeight="1">
      <c r="A29" s="1">
        <v>18</v>
      </c>
      <c r="B29" s="44" t="s">
        <v>355</v>
      </c>
      <c r="C29" s="44"/>
      <c r="D29" s="44"/>
      <c r="E29">
        <v>20</v>
      </c>
      <c r="F29" s="44" t="s">
        <v>349</v>
      </c>
      <c r="G29" s="44"/>
      <c r="H29" s="44"/>
      <c r="I29">
        <v>25</v>
      </c>
      <c r="J29">
        <f>IF(E29=25,1,0)</f>
        <v>0</v>
      </c>
      <c r="K29">
        <f>IF(I29=25,1,0)</f>
        <v>1</v>
      </c>
      <c r="M29" s="3">
        <f>SUM(E29:E30)/2.8</f>
        <v>16.071428571428573</v>
      </c>
      <c r="N29" s="3">
        <f>SUM(I29:I30)/2.8</f>
        <v>14.642857142857144</v>
      </c>
    </row>
    <row r="30" spans="1:14" ht="15.75" customHeight="1">
      <c r="A30" s="1">
        <v>19</v>
      </c>
      <c r="B30" s="44" t="s">
        <v>356</v>
      </c>
      <c r="C30" s="44"/>
      <c r="D30" s="44"/>
      <c r="E30">
        <v>25</v>
      </c>
      <c r="F30" s="44" t="s">
        <v>350</v>
      </c>
      <c r="G30" s="44"/>
      <c r="H30" s="44"/>
      <c r="I30">
        <v>16</v>
      </c>
      <c r="J30">
        <f t="shared" ref="J30:J38" si="2">IF(E30=25,1,0)</f>
        <v>1</v>
      </c>
      <c r="K30">
        <f t="shared" ref="K30:K38" si="3">IF(I30=25,1,0)</f>
        <v>0</v>
      </c>
      <c r="N30" s="3"/>
    </row>
    <row r="31" spans="1:14" ht="15.75" customHeight="1">
      <c r="A31" s="48" t="s">
        <v>32</v>
      </c>
      <c r="B31" s="48"/>
      <c r="C31" s="48"/>
      <c r="D31" s="48"/>
      <c r="E31" s="48"/>
      <c r="F31" s="48"/>
      <c r="G31" s="48"/>
      <c r="H31" s="48"/>
      <c r="I31" s="48"/>
      <c r="N31" s="3"/>
    </row>
    <row r="32" spans="1:14" ht="15.75" customHeight="1">
      <c r="A32" s="48"/>
      <c r="B32" s="48"/>
      <c r="C32" s="48"/>
      <c r="D32" s="48"/>
      <c r="E32" s="48"/>
      <c r="F32" s="48"/>
      <c r="G32" s="48"/>
      <c r="H32" s="48"/>
      <c r="I32" s="48"/>
      <c r="N32" s="3"/>
    </row>
    <row r="33" spans="1:14" ht="15.75" customHeight="1">
      <c r="A33" s="9" t="s">
        <v>22</v>
      </c>
      <c r="B33" s="44" t="s">
        <v>30</v>
      </c>
      <c r="C33" s="45"/>
      <c r="D33" s="46"/>
      <c r="E33" s="1" t="s">
        <v>24</v>
      </c>
      <c r="F33" s="47" t="s">
        <v>31</v>
      </c>
      <c r="G33" s="47"/>
      <c r="H33" s="47"/>
      <c r="I33" s="1" t="s">
        <v>24</v>
      </c>
      <c r="N33" s="3"/>
    </row>
    <row r="34" spans="1:14" ht="15.75" customHeight="1">
      <c r="A34" s="1">
        <v>18</v>
      </c>
      <c r="B34" s="44" t="s">
        <v>357</v>
      </c>
      <c r="C34" s="44"/>
      <c r="D34" s="44"/>
      <c r="E34">
        <v>25</v>
      </c>
      <c r="F34" s="44" t="s">
        <v>361</v>
      </c>
      <c r="G34" s="44"/>
      <c r="H34" s="44"/>
      <c r="I34">
        <v>16</v>
      </c>
      <c r="J34">
        <f t="shared" si="2"/>
        <v>1</v>
      </c>
      <c r="K34">
        <f t="shared" si="3"/>
        <v>0</v>
      </c>
      <c r="M34" s="3">
        <f>SUM(E34)/2.8</f>
        <v>8.9285714285714288</v>
      </c>
      <c r="N34" s="3">
        <f>SUM(I34)/2.8</f>
        <v>5.7142857142857144</v>
      </c>
    </row>
    <row r="35" spans="1:14" ht="15.75" customHeight="1">
      <c r="A35" s="48" t="s">
        <v>33</v>
      </c>
      <c r="B35" s="48"/>
      <c r="C35" s="48"/>
      <c r="D35" s="48"/>
      <c r="E35" s="48"/>
      <c r="F35" s="48"/>
      <c r="G35" s="48"/>
      <c r="H35" s="48"/>
      <c r="I35" s="48"/>
      <c r="N35" s="3"/>
    </row>
    <row r="36" spans="1:14" ht="15.75" customHeight="1">
      <c r="A36" s="48"/>
      <c r="B36" s="48"/>
      <c r="C36" s="48"/>
      <c r="D36" s="48"/>
      <c r="E36" s="48"/>
      <c r="F36" s="48"/>
      <c r="G36" s="48"/>
      <c r="H36" s="48"/>
      <c r="I36" s="48"/>
      <c r="N36" s="3"/>
    </row>
    <row r="37" spans="1:14" ht="15.75" customHeight="1">
      <c r="A37" s="9" t="s">
        <v>22</v>
      </c>
      <c r="B37" s="44" t="s">
        <v>30</v>
      </c>
      <c r="C37" s="45"/>
      <c r="D37" s="46"/>
      <c r="E37" s="1" t="s">
        <v>24</v>
      </c>
      <c r="F37" s="47" t="s">
        <v>31</v>
      </c>
      <c r="G37" s="47"/>
      <c r="H37" s="47"/>
      <c r="I37" s="1" t="s">
        <v>24</v>
      </c>
      <c r="N37" s="3"/>
    </row>
    <row r="38" spans="1:14" ht="15.75" customHeight="1">
      <c r="A38" s="1">
        <v>18</v>
      </c>
      <c r="B38" s="44" t="s">
        <v>358</v>
      </c>
      <c r="C38" s="44"/>
      <c r="D38" s="44"/>
      <c r="E38">
        <v>25</v>
      </c>
      <c r="F38" s="44" t="s">
        <v>362</v>
      </c>
      <c r="G38" s="44"/>
      <c r="H38" s="44"/>
      <c r="I38">
        <v>24</v>
      </c>
      <c r="J38">
        <f t="shared" si="2"/>
        <v>1</v>
      </c>
      <c r="K38">
        <f t="shared" si="3"/>
        <v>0</v>
      </c>
      <c r="M38" s="3">
        <f>SUM(E38)/2.8</f>
        <v>8.9285714285714288</v>
      </c>
      <c r="N38" s="3">
        <f>SUM(I38)/2.8</f>
        <v>8.5714285714285712</v>
      </c>
    </row>
    <row r="39" spans="1:14" ht="15.75" customHeight="1">
      <c r="A39" s="1"/>
      <c r="B39" s="44"/>
      <c r="C39" s="45"/>
      <c r="D39" s="46"/>
      <c r="F39" s="44"/>
      <c r="G39" s="45"/>
      <c r="H39" s="46"/>
    </row>
  </sheetData>
  <mergeCells count="62">
    <mergeCell ref="M8:N8"/>
    <mergeCell ref="A1:H2"/>
    <mergeCell ref="A3:G3"/>
    <mergeCell ref="J4:J5"/>
    <mergeCell ref="K4:K5"/>
    <mergeCell ref="M4:M5"/>
    <mergeCell ref="N4:N5"/>
    <mergeCell ref="A6:I7"/>
    <mergeCell ref="J6:J7"/>
    <mergeCell ref="K6:K7"/>
    <mergeCell ref="B8:D8"/>
    <mergeCell ref="F8:H8"/>
    <mergeCell ref="B9:D9"/>
    <mergeCell ref="F9:H9"/>
    <mergeCell ref="B10:D10"/>
    <mergeCell ref="F10:H10"/>
    <mergeCell ref="B11:D11"/>
    <mergeCell ref="F11:H11"/>
    <mergeCell ref="B12:D12"/>
    <mergeCell ref="F12:H12"/>
    <mergeCell ref="B13:D13"/>
    <mergeCell ref="F13:H13"/>
    <mergeCell ref="B14:D14"/>
    <mergeCell ref="F14:H14"/>
    <mergeCell ref="B22:D22"/>
    <mergeCell ref="F22:H22"/>
    <mergeCell ref="B15:D15"/>
    <mergeCell ref="F15:H15"/>
    <mergeCell ref="B16:D16"/>
    <mergeCell ref="F16:H16"/>
    <mergeCell ref="B17:D17"/>
    <mergeCell ref="F17:H17"/>
    <mergeCell ref="A18:I19"/>
    <mergeCell ref="B20:D20"/>
    <mergeCell ref="F20:H20"/>
    <mergeCell ref="B21:D21"/>
    <mergeCell ref="F21:H21"/>
    <mergeCell ref="B23:D23"/>
    <mergeCell ref="F23:H23"/>
    <mergeCell ref="B24:D24"/>
    <mergeCell ref="F24:H24"/>
    <mergeCell ref="B25:D25"/>
    <mergeCell ref="F25:H25"/>
    <mergeCell ref="A35:I36"/>
    <mergeCell ref="A26:I27"/>
    <mergeCell ref="B28:D28"/>
    <mergeCell ref="F28:H28"/>
    <mergeCell ref="B29:D29"/>
    <mergeCell ref="F29:H29"/>
    <mergeCell ref="B30:D30"/>
    <mergeCell ref="F30:H30"/>
    <mergeCell ref="A31:I32"/>
    <mergeCell ref="B33:D33"/>
    <mergeCell ref="F33:H33"/>
    <mergeCell ref="B34:D34"/>
    <mergeCell ref="F34:H34"/>
    <mergeCell ref="B37:D37"/>
    <mergeCell ref="F37:H37"/>
    <mergeCell ref="B38:D38"/>
    <mergeCell ref="F38:H38"/>
    <mergeCell ref="B39:D39"/>
    <mergeCell ref="F39:H3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D4FE9-0173-47CD-9592-8EE48F3980EA}">
  <sheetPr>
    <outlinePr summaryBelow="0" summaryRight="0"/>
  </sheetPr>
  <dimension ref="A1:N39"/>
  <sheetViews>
    <sheetView topLeftCell="B1" workbookViewId="0">
      <selection activeCell="H43" sqref="H43"/>
    </sheetView>
  </sheetViews>
  <sheetFormatPr defaultColWidth="12.5703125" defaultRowHeight="15.75" customHeight="1"/>
  <cols>
    <col min="13" max="13" width="14.28515625" bestFit="1" customWidth="1"/>
  </cols>
  <sheetData>
    <row r="1" spans="1:14" ht="12.75">
      <c r="A1" s="49" t="s">
        <v>15</v>
      </c>
      <c r="B1" s="46"/>
      <c r="C1" s="46"/>
      <c r="D1" s="46"/>
      <c r="E1" s="46"/>
      <c r="F1" s="46"/>
      <c r="G1" s="46"/>
      <c r="H1" s="46"/>
    </row>
    <row r="2" spans="1:14" ht="15.75" customHeight="1">
      <c r="A2" s="46"/>
      <c r="B2" s="46"/>
      <c r="C2" s="46"/>
      <c r="D2" s="46"/>
      <c r="E2" s="46"/>
      <c r="F2" s="46"/>
      <c r="G2" s="46"/>
      <c r="H2" s="46"/>
    </row>
    <row r="3" spans="1:14" ht="15.75" customHeight="1">
      <c r="A3" s="50" t="s">
        <v>16</v>
      </c>
      <c r="B3" s="50"/>
      <c r="C3" s="50"/>
      <c r="D3" s="50"/>
      <c r="E3" s="50"/>
      <c r="F3" s="50"/>
      <c r="G3" s="50"/>
    </row>
    <row r="4" spans="1:14" ht="15.75" customHeight="1">
      <c r="J4" s="51" t="s">
        <v>17</v>
      </c>
      <c r="K4" s="51" t="s">
        <v>18</v>
      </c>
      <c r="M4" s="51" t="s">
        <v>17</v>
      </c>
      <c r="N4" s="51" t="s">
        <v>18</v>
      </c>
    </row>
    <row r="5" spans="1:14" ht="15.75" customHeight="1">
      <c r="J5" s="51"/>
      <c r="K5" s="51"/>
      <c r="M5" s="51"/>
      <c r="N5" s="51"/>
    </row>
    <row r="6" spans="1:14" ht="15.75" customHeight="1">
      <c r="A6" s="48" t="s">
        <v>19</v>
      </c>
      <c r="B6" s="48"/>
      <c r="C6" s="48"/>
      <c r="D6" s="48"/>
      <c r="E6" s="48"/>
      <c r="F6" s="48"/>
      <c r="G6" s="48"/>
      <c r="H6" s="48"/>
      <c r="I6" s="48"/>
      <c r="J6" s="52">
        <f>SUM(J9:J38)</f>
        <v>5</v>
      </c>
      <c r="K6" s="52">
        <f>SUM(K9:K38)</f>
        <v>13</v>
      </c>
      <c r="L6" t="s">
        <v>20</v>
      </c>
      <c r="M6" s="3">
        <f>SUM(M9,M21,M29,M34,M38)</f>
        <v>109.71428571428571</v>
      </c>
      <c r="N6" s="3">
        <f>SUM(N9,N21,N29,N34,N38)</f>
        <v>138.71428571428569</v>
      </c>
    </row>
    <row r="7" spans="1:14" ht="12.75" customHeight="1">
      <c r="A7" s="48"/>
      <c r="B7" s="48"/>
      <c r="C7" s="48"/>
      <c r="D7" s="48"/>
      <c r="E7" s="48"/>
      <c r="F7" s="48"/>
      <c r="G7" s="48"/>
      <c r="H7" s="48"/>
      <c r="I7" s="48"/>
      <c r="J7" s="52"/>
      <c r="K7" s="52"/>
      <c r="L7" t="s">
        <v>21</v>
      </c>
      <c r="M7" s="2">
        <f>M6/162</f>
        <v>0.67724867724867721</v>
      </c>
      <c r="N7" s="2">
        <f>N6/162</f>
        <v>0.85626102292768946</v>
      </c>
    </row>
    <row r="8" spans="1:14" ht="12.75">
      <c r="A8" s="9" t="s">
        <v>22</v>
      </c>
      <c r="B8" s="44" t="s">
        <v>23</v>
      </c>
      <c r="C8" s="45"/>
      <c r="D8" s="46"/>
      <c r="E8" s="1" t="s">
        <v>24</v>
      </c>
      <c r="F8" s="47" t="s">
        <v>25</v>
      </c>
      <c r="G8" s="47"/>
      <c r="H8" s="47"/>
      <c r="I8" s="1" t="s">
        <v>24</v>
      </c>
      <c r="J8" s="1" t="s">
        <v>26</v>
      </c>
      <c r="K8" s="1" t="s">
        <v>26</v>
      </c>
      <c r="M8" s="44" t="s">
        <v>27</v>
      </c>
      <c r="N8" s="44"/>
    </row>
    <row r="9" spans="1:14" ht="12.75">
      <c r="A9" s="1">
        <v>1</v>
      </c>
      <c r="B9" s="44" t="s">
        <v>50</v>
      </c>
      <c r="C9" s="44"/>
      <c r="D9" s="44"/>
      <c r="E9" s="1">
        <v>3</v>
      </c>
      <c r="F9" s="47" t="s">
        <v>51</v>
      </c>
      <c r="G9" s="47"/>
      <c r="H9" s="47"/>
      <c r="I9" s="1">
        <v>9</v>
      </c>
      <c r="J9">
        <f>IF(E9=9,1,0)</f>
        <v>0</v>
      </c>
      <c r="K9">
        <f t="shared" ref="K9:K25" si="0">IF(I9=9,1,0)</f>
        <v>1</v>
      </c>
      <c r="M9">
        <f>SUM(E9:E17)</f>
        <v>51</v>
      </c>
      <c r="N9">
        <f>SUM(I9:I17)</f>
        <v>70</v>
      </c>
    </row>
    <row r="10" spans="1:14" ht="12.75">
      <c r="A10" s="1">
        <v>2</v>
      </c>
      <c r="B10" s="44" t="s">
        <v>52</v>
      </c>
      <c r="C10" s="44"/>
      <c r="D10" s="44"/>
      <c r="E10" s="1">
        <v>5</v>
      </c>
      <c r="F10" s="47" t="s">
        <v>53</v>
      </c>
      <c r="G10" s="47"/>
      <c r="H10" s="47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2.75">
      <c r="A11" s="1">
        <v>3</v>
      </c>
      <c r="B11" s="44" t="s">
        <v>54</v>
      </c>
      <c r="C11" s="44"/>
      <c r="D11" s="44"/>
      <c r="E11" s="1">
        <v>7</v>
      </c>
      <c r="F11" s="47" t="s">
        <v>55</v>
      </c>
      <c r="G11" s="47"/>
      <c r="H11" s="47"/>
      <c r="I11" s="1">
        <v>9</v>
      </c>
      <c r="J11">
        <f t="shared" si="1"/>
        <v>0</v>
      </c>
      <c r="K11">
        <f t="shared" si="0"/>
        <v>1</v>
      </c>
    </row>
    <row r="12" spans="1:14" ht="12.75">
      <c r="A12" s="1">
        <v>4</v>
      </c>
      <c r="B12" s="44" t="s">
        <v>56</v>
      </c>
      <c r="C12" s="44"/>
      <c r="D12" s="44"/>
      <c r="E12" s="1">
        <v>2</v>
      </c>
      <c r="F12" s="47" t="s">
        <v>57</v>
      </c>
      <c r="G12" s="47"/>
      <c r="H12" s="47"/>
      <c r="I12" s="1">
        <v>9</v>
      </c>
      <c r="J12">
        <f t="shared" si="1"/>
        <v>0</v>
      </c>
      <c r="K12">
        <f t="shared" si="0"/>
        <v>1</v>
      </c>
    </row>
    <row r="13" spans="1:14" ht="12.75">
      <c r="A13" s="1">
        <v>5</v>
      </c>
      <c r="B13" s="44" t="s">
        <v>50</v>
      </c>
      <c r="C13" s="44"/>
      <c r="D13" s="44"/>
      <c r="E13" s="1">
        <v>4</v>
      </c>
      <c r="F13" s="47" t="s">
        <v>53</v>
      </c>
      <c r="G13" s="47"/>
      <c r="H13" s="47"/>
      <c r="I13" s="1">
        <v>9</v>
      </c>
      <c r="J13">
        <f t="shared" si="1"/>
        <v>0</v>
      </c>
      <c r="K13">
        <f t="shared" si="0"/>
        <v>1</v>
      </c>
    </row>
    <row r="14" spans="1:14" ht="12.75">
      <c r="A14" s="1">
        <v>6</v>
      </c>
      <c r="B14" s="44" t="s">
        <v>52</v>
      </c>
      <c r="C14" s="44"/>
      <c r="D14" s="44"/>
      <c r="E14" s="1">
        <v>3</v>
      </c>
      <c r="F14" s="47" t="s">
        <v>51</v>
      </c>
      <c r="G14" s="47"/>
      <c r="H14" s="47"/>
      <c r="I14" s="1">
        <v>9</v>
      </c>
      <c r="J14">
        <f t="shared" si="1"/>
        <v>0</v>
      </c>
      <c r="K14">
        <f t="shared" si="0"/>
        <v>1</v>
      </c>
    </row>
    <row r="15" spans="1:14" ht="12.75">
      <c r="A15" s="1">
        <v>7</v>
      </c>
      <c r="B15" s="44" t="s">
        <v>54</v>
      </c>
      <c r="C15" s="44"/>
      <c r="D15" s="44"/>
      <c r="E15" s="1">
        <v>9</v>
      </c>
      <c r="F15" s="47" t="s">
        <v>57</v>
      </c>
      <c r="G15" s="47"/>
      <c r="H15" s="47"/>
      <c r="I15" s="1">
        <v>7</v>
      </c>
      <c r="J15">
        <f t="shared" si="1"/>
        <v>1</v>
      </c>
      <c r="K15">
        <f t="shared" si="0"/>
        <v>0</v>
      </c>
    </row>
    <row r="16" spans="1:14" ht="12.75">
      <c r="A16" s="1">
        <v>8</v>
      </c>
      <c r="B16" s="44" t="s">
        <v>56</v>
      </c>
      <c r="C16" s="44"/>
      <c r="D16" s="44"/>
      <c r="E16" s="1">
        <v>9</v>
      </c>
      <c r="F16" s="47" t="s">
        <v>58</v>
      </c>
      <c r="G16" s="47"/>
      <c r="H16" s="47"/>
      <c r="I16" s="1">
        <v>5</v>
      </c>
      <c r="J16">
        <f t="shared" si="1"/>
        <v>1</v>
      </c>
      <c r="K16">
        <f t="shared" si="0"/>
        <v>0</v>
      </c>
    </row>
    <row r="17" spans="1:14" ht="12.75">
      <c r="A17" s="1">
        <v>9</v>
      </c>
      <c r="B17" s="44" t="s">
        <v>59</v>
      </c>
      <c r="C17" s="44"/>
      <c r="D17" s="44"/>
      <c r="E17" s="1">
        <v>9</v>
      </c>
      <c r="F17" s="47" t="s">
        <v>60</v>
      </c>
      <c r="G17" s="47"/>
      <c r="H17" s="47"/>
      <c r="I17" s="1">
        <v>4</v>
      </c>
      <c r="J17">
        <f t="shared" si="1"/>
        <v>1</v>
      </c>
      <c r="K17">
        <f t="shared" si="0"/>
        <v>0</v>
      </c>
    </row>
    <row r="18" spans="1:14" ht="12.75" customHeight="1">
      <c r="A18" s="48" t="s">
        <v>28</v>
      </c>
      <c r="B18" s="48"/>
      <c r="C18" s="48"/>
      <c r="D18" s="48"/>
      <c r="E18" s="48"/>
      <c r="F18" s="48"/>
      <c r="G18" s="48"/>
      <c r="H18" s="48"/>
      <c r="I18" s="48"/>
    </row>
    <row r="19" spans="1:14" ht="12.75" customHeight="1">
      <c r="A19" s="48"/>
      <c r="B19" s="48"/>
      <c r="C19" s="48"/>
      <c r="D19" s="48"/>
      <c r="E19" s="48"/>
      <c r="F19" s="48"/>
      <c r="G19" s="48"/>
      <c r="H19" s="48"/>
      <c r="I19" s="48"/>
    </row>
    <row r="20" spans="1:14" ht="12.75">
      <c r="A20" s="9" t="s">
        <v>22</v>
      </c>
      <c r="B20" s="44" t="s">
        <v>23</v>
      </c>
      <c r="C20" s="45"/>
      <c r="D20" s="46"/>
      <c r="E20" s="1" t="s">
        <v>24</v>
      </c>
      <c r="F20" s="47" t="s">
        <v>25</v>
      </c>
      <c r="G20" s="47"/>
      <c r="H20" s="47"/>
      <c r="I20" s="1" t="s">
        <v>24</v>
      </c>
    </row>
    <row r="21" spans="1:14" ht="12.75">
      <c r="A21" s="1">
        <v>13</v>
      </c>
      <c r="B21" s="44" t="s">
        <v>61</v>
      </c>
      <c r="C21" s="45"/>
      <c r="D21" s="46"/>
      <c r="E21">
        <v>9</v>
      </c>
      <c r="F21" s="44" t="s">
        <v>62</v>
      </c>
      <c r="G21" s="45"/>
      <c r="H21" s="46"/>
      <c r="I21">
        <v>3</v>
      </c>
      <c r="J21">
        <f t="shared" si="1"/>
        <v>1</v>
      </c>
      <c r="K21">
        <f t="shared" si="0"/>
        <v>0</v>
      </c>
      <c r="M21">
        <f>SUM(E21:E25)</f>
        <v>33</v>
      </c>
      <c r="N21">
        <f>SUM(I21:I25)</f>
        <v>33</v>
      </c>
    </row>
    <row r="22" spans="1:14" ht="12.75">
      <c r="A22" s="1">
        <v>14</v>
      </c>
      <c r="B22" s="44" t="s">
        <v>63</v>
      </c>
      <c r="C22" s="45"/>
      <c r="D22" s="46"/>
      <c r="E22">
        <v>2</v>
      </c>
      <c r="F22" s="44" t="s">
        <v>64</v>
      </c>
      <c r="G22" s="45"/>
      <c r="H22" s="46"/>
      <c r="I22">
        <v>9</v>
      </c>
      <c r="J22">
        <f t="shared" si="1"/>
        <v>0</v>
      </c>
      <c r="K22">
        <f t="shared" si="0"/>
        <v>1</v>
      </c>
    </row>
    <row r="23" spans="1:14" ht="12.75">
      <c r="A23" s="1">
        <v>15</v>
      </c>
      <c r="B23" s="44" t="s">
        <v>61</v>
      </c>
      <c r="C23" s="45"/>
      <c r="D23" s="46"/>
      <c r="E23">
        <v>6</v>
      </c>
      <c r="F23" s="44" t="s">
        <v>64</v>
      </c>
      <c r="G23" s="45"/>
      <c r="H23" s="46"/>
      <c r="I23">
        <v>9</v>
      </c>
      <c r="J23">
        <f t="shared" si="1"/>
        <v>0</v>
      </c>
      <c r="K23">
        <f t="shared" si="0"/>
        <v>1</v>
      </c>
    </row>
    <row r="24" spans="1:14" ht="12.75">
      <c r="A24" s="1">
        <v>16</v>
      </c>
      <c r="B24" s="44" t="s">
        <v>63</v>
      </c>
      <c r="C24" s="45"/>
      <c r="D24" s="46"/>
      <c r="E24">
        <v>9</v>
      </c>
      <c r="F24" s="44" t="s">
        <v>62</v>
      </c>
      <c r="G24" s="45"/>
      <c r="H24" s="46"/>
      <c r="I24">
        <v>3</v>
      </c>
      <c r="J24">
        <f t="shared" si="1"/>
        <v>1</v>
      </c>
      <c r="K24">
        <f t="shared" si="0"/>
        <v>0</v>
      </c>
    </row>
    <row r="25" spans="1:14" ht="12.75">
      <c r="A25" s="1">
        <v>17</v>
      </c>
      <c r="B25" s="44" t="s">
        <v>65</v>
      </c>
      <c r="C25" s="45"/>
      <c r="D25" s="46"/>
      <c r="E25">
        <v>7</v>
      </c>
      <c r="F25" s="44" t="s">
        <v>66</v>
      </c>
      <c r="G25" s="45"/>
      <c r="H25" s="46"/>
      <c r="I25">
        <v>9</v>
      </c>
      <c r="J25">
        <f t="shared" si="1"/>
        <v>0</v>
      </c>
      <c r="K25">
        <f t="shared" si="0"/>
        <v>1</v>
      </c>
    </row>
    <row r="26" spans="1:14" ht="12.75">
      <c r="A26" s="48" t="s">
        <v>29</v>
      </c>
      <c r="B26" s="48"/>
      <c r="C26" s="48"/>
      <c r="D26" s="48"/>
      <c r="E26" s="48"/>
      <c r="F26" s="48"/>
      <c r="G26" s="48"/>
      <c r="H26" s="48"/>
      <c r="I26" s="48"/>
    </row>
    <row r="27" spans="1:14" ht="12.75">
      <c r="A27" s="48"/>
      <c r="B27" s="48"/>
      <c r="C27" s="48"/>
      <c r="D27" s="48"/>
      <c r="E27" s="48"/>
      <c r="F27" s="48"/>
      <c r="G27" s="48"/>
      <c r="H27" s="48"/>
      <c r="I27" s="48"/>
    </row>
    <row r="28" spans="1:14" ht="12.75">
      <c r="A28" s="9" t="s">
        <v>22</v>
      </c>
      <c r="B28" s="44" t="s">
        <v>30</v>
      </c>
      <c r="C28" s="45"/>
      <c r="D28" s="46"/>
      <c r="E28" s="1" t="s">
        <v>24</v>
      </c>
      <c r="F28" s="47" t="s">
        <v>31</v>
      </c>
      <c r="G28" s="47"/>
      <c r="H28" s="47"/>
      <c r="I28" s="1" t="s">
        <v>24</v>
      </c>
    </row>
    <row r="29" spans="1:14" ht="15.75" customHeight="1">
      <c r="A29" s="1">
        <v>18</v>
      </c>
      <c r="B29" s="44" t="s">
        <v>67</v>
      </c>
      <c r="C29" s="44"/>
      <c r="D29" s="44"/>
      <c r="E29">
        <v>13</v>
      </c>
      <c r="F29" s="44" t="s">
        <v>68</v>
      </c>
      <c r="G29" s="44"/>
      <c r="H29" s="44"/>
      <c r="I29">
        <v>25</v>
      </c>
      <c r="J29">
        <f>IF(E29=25,1,0)</f>
        <v>0</v>
      </c>
      <c r="K29">
        <f>IF(I29=25,1,0)</f>
        <v>1</v>
      </c>
      <c r="M29" s="3">
        <f>SUM(E29:E30)/2.8</f>
        <v>12.142857142857144</v>
      </c>
      <c r="N29" s="3">
        <f>SUM(I29:I30)/2.8</f>
        <v>17.857142857142858</v>
      </c>
    </row>
    <row r="30" spans="1:14" ht="15.75" customHeight="1">
      <c r="A30" s="1">
        <v>19</v>
      </c>
      <c r="B30" s="44" t="s">
        <v>69</v>
      </c>
      <c r="C30" s="44"/>
      <c r="D30" s="44"/>
      <c r="E30">
        <v>21</v>
      </c>
      <c r="F30" s="44" t="s">
        <v>70</v>
      </c>
      <c r="G30" s="44"/>
      <c r="H30" s="44"/>
      <c r="I30">
        <v>25</v>
      </c>
      <c r="J30">
        <f t="shared" ref="J30:J38" si="2">IF(E30=25,1,0)</f>
        <v>0</v>
      </c>
      <c r="K30">
        <f t="shared" ref="K30:K38" si="3">IF(I30=25,1,0)</f>
        <v>1</v>
      </c>
      <c r="N30" s="3"/>
    </row>
    <row r="31" spans="1:14" ht="15.75" customHeight="1">
      <c r="A31" s="48" t="s">
        <v>32</v>
      </c>
      <c r="B31" s="48"/>
      <c r="C31" s="48"/>
      <c r="D31" s="48"/>
      <c r="E31" s="48"/>
      <c r="F31" s="48"/>
      <c r="G31" s="48"/>
      <c r="H31" s="48"/>
      <c r="I31" s="48"/>
      <c r="N31" s="3"/>
    </row>
    <row r="32" spans="1:14" ht="15.75" customHeight="1">
      <c r="A32" s="48"/>
      <c r="B32" s="48"/>
      <c r="C32" s="48"/>
      <c r="D32" s="48"/>
      <c r="E32" s="48"/>
      <c r="F32" s="48"/>
      <c r="G32" s="48"/>
      <c r="H32" s="48"/>
      <c r="I32" s="48"/>
      <c r="N32" s="3"/>
    </row>
    <row r="33" spans="1:14" ht="15.75" customHeight="1">
      <c r="A33" s="9" t="s">
        <v>22</v>
      </c>
      <c r="B33" s="44" t="s">
        <v>30</v>
      </c>
      <c r="C33" s="45"/>
      <c r="D33" s="46"/>
      <c r="E33" s="1" t="s">
        <v>24</v>
      </c>
      <c r="F33" s="47" t="s">
        <v>31</v>
      </c>
      <c r="G33" s="47"/>
      <c r="H33" s="47"/>
      <c r="I33" s="1" t="s">
        <v>24</v>
      </c>
      <c r="N33" s="3"/>
    </row>
    <row r="34" spans="1:14" ht="15.75" customHeight="1">
      <c r="A34" s="1">
        <v>18</v>
      </c>
      <c r="B34" s="44" t="s">
        <v>71</v>
      </c>
      <c r="C34" s="44"/>
      <c r="D34" s="44"/>
      <c r="E34">
        <v>24</v>
      </c>
      <c r="F34" s="44" t="s">
        <v>72</v>
      </c>
      <c r="G34" s="44"/>
      <c r="H34" s="44"/>
      <c r="I34">
        <v>25</v>
      </c>
      <c r="J34">
        <f t="shared" si="2"/>
        <v>0</v>
      </c>
      <c r="K34">
        <f t="shared" si="3"/>
        <v>1</v>
      </c>
      <c r="M34" s="3">
        <f>SUM(E34)/2.8</f>
        <v>8.5714285714285712</v>
      </c>
      <c r="N34" s="3">
        <f>SUM(I34)/2.8</f>
        <v>8.9285714285714288</v>
      </c>
    </row>
    <row r="35" spans="1:14" ht="15.75" customHeight="1">
      <c r="A35" s="48" t="s">
        <v>33</v>
      </c>
      <c r="B35" s="48"/>
      <c r="C35" s="48"/>
      <c r="D35" s="48"/>
      <c r="E35" s="48"/>
      <c r="F35" s="48"/>
      <c r="G35" s="48"/>
      <c r="H35" s="48"/>
      <c r="I35" s="48"/>
      <c r="N35" s="3"/>
    </row>
    <row r="36" spans="1:14" ht="15.75" customHeight="1">
      <c r="A36" s="48"/>
      <c r="B36" s="48"/>
      <c r="C36" s="48"/>
      <c r="D36" s="48"/>
      <c r="E36" s="48"/>
      <c r="F36" s="48"/>
      <c r="G36" s="48"/>
      <c r="H36" s="48"/>
      <c r="I36" s="48"/>
      <c r="N36" s="3"/>
    </row>
    <row r="37" spans="1:14" ht="15.75" customHeight="1">
      <c r="A37" s="9" t="s">
        <v>22</v>
      </c>
      <c r="B37" s="44" t="s">
        <v>30</v>
      </c>
      <c r="C37" s="45"/>
      <c r="D37" s="46"/>
      <c r="E37" s="1" t="s">
        <v>24</v>
      </c>
      <c r="F37" s="47" t="s">
        <v>31</v>
      </c>
      <c r="G37" s="47"/>
      <c r="H37" s="47"/>
      <c r="I37" s="1" t="s">
        <v>24</v>
      </c>
      <c r="N37" s="3"/>
    </row>
    <row r="38" spans="1:14" ht="15.75" customHeight="1">
      <c r="A38" s="1">
        <v>18</v>
      </c>
      <c r="B38" s="44" t="s">
        <v>73</v>
      </c>
      <c r="C38" s="44"/>
      <c r="D38" s="44"/>
      <c r="E38">
        <v>14</v>
      </c>
      <c r="F38" s="44" t="s">
        <v>74</v>
      </c>
      <c r="G38" s="44"/>
      <c r="H38" s="44"/>
      <c r="I38">
        <v>25</v>
      </c>
      <c r="J38">
        <f t="shared" si="2"/>
        <v>0</v>
      </c>
      <c r="K38">
        <f t="shared" si="3"/>
        <v>1</v>
      </c>
      <c r="M38" s="3">
        <f>SUM(E38)/2.8</f>
        <v>5</v>
      </c>
      <c r="N38" s="3">
        <f>SUM(I38)/2.8</f>
        <v>8.9285714285714288</v>
      </c>
    </row>
    <row r="39" spans="1:14" ht="15.75" customHeight="1">
      <c r="A39" s="1"/>
      <c r="B39" s="44"/>
      <c r="C39" s="45"/>
      <c r="D39" s="46"/>
      <c r="F39" s="44"/>
      <c r="G39" s="45"/>
      <c r="H39" s="46"/>
    </row>
  </sheetData>
  <mergeCells count="62">
    <mergeCell ref="B37:D37"/>
    <mergeCell ref="F37:H37"/>
    <mergeCell ref="B38:D38"/>
    <mergeCell ref="F38:H38"/>
    <mergeCell ref="B39:D39"/>
    <mergeCell ref="F39:H39"/>
    <mergeCell ref="A35:I36"/>
    <mergeCell ref="A26:I27"/>
    <mergeCell ref="B28:D28"/>
    <mergeCell ref="F28:H28"/>
    <mergeCell ref="B29:D29"/>
    <mergeCell ref="F29:H29"/>
    <mergeCell ref="B30:D30"/>
    <mergeCell ref="F30:H30"/>
    <mergeCell ref="A31:I32"/>
    <mergeCell ref="B33:D33"/>
    <mergeCell ref="F33:H33"/>
    <mergeCell ref="B34:D34"/>
    <mergeCell ref="F34:H34"/>
    <mergeCell ref="B23:D23"/>
    <mergeCell ref="F23:H23"/>
    <mergeCell ref="B24:D24"/>
    <mergeCell ref="F24:H24"/>
    <mergeCell ref="B25:D25"/>
    <mergeCell ref="F25:H25"/>
    <mergeCell ref="B22:D22"/>
    <mergeCell ref="F22:H22"/>
    <mergeCell ref="B15:D15"/>
    <mergeCell ref="F15:H15"/>
    <mergeCell ref="B16:D16"/>
    <mergeCell ref="F16:H16"/>
    <mergeCell ref="B17:D17"/>
    <mergeCell ref="F17:H17"/>
    <mergeCell ref="A18:I19"/>
    <mergeCell ref="B20:D20"/>
    <mergeCell ref="F20:H20"/>
    <mergeCell ref="B21:D21"/>
    <mergeCell ref="F21:H21"/>
    <mergeCell ref="B12:D12"/>
    <mergeCell ref="F12:H12"/>
    <mergeCell ref="B13:D13"/>
    <mergeCell ref="F13:H13"/>
    <mergeCell ref="B14:D14"/>
    <mergeCell ref="F14:H14"/>
    <mergeCell ref="B9:D9"/>
    <mergeCell ref="F9:H9"/>
    <mergeCell ref="B10:D10"/>
    <mergeCell ref="F10:H10"/>
    <mergeCell ref="B11:D11"/>
    <mergeCell ref="F11:H11"/>
    <mergeCell ref="M8:N8"/>
    <mergeCell ref="A1:H2"/>
    <mergeCell ref="A3:G3"/>
    <mergeCell ref="J4:J5"/>
    <mergeCell ref="K4:K5"/>
    <mergeCell ref="M4:M5"/>
    <mergeCell ref="N4:N5"/>
    <mergeCell ref="A6:I7"/>
    <mergeCell ref="J6:J7"/>
    <mergeCell ref="K6:K7"/>
    <mergeCell ref="B8:D8"/>
    <mergeCell ref="F8:H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6AAFA-80ED-4E1D-91EB-B770BD617CAA}">
  <sheetPr>
    <outlinePr summaryBelow="0" summaryRight="0"/>
  </sheetPr>
  <dimension ref="A1:N39"/>
  <sheetViews>
    <sheetView workbookViewId="0">
      <selection activeCell="K16" sqref="K16"/>
    </sheetView>
  </sheetViews>
  <sheetFormatPr defaultColWidth="12.5703125" defaultRowHeight="15.75" customHeight="1"/>
  <cols>
    <col min="13" max="13" width="14.28515625" bestFit="1" customWidth="1"/>
  </cols>
  <sheetData>
    <row r="1" spans="1:14" ht="12.75">
      <c r="A1" s="49" t="s">
        <v>34</v>
      </c>
      <c r="B1" s="46"/>
      <c r="C1" s="46"/>
      <c r="D1" s="46"/>
      <c r="E1" s="46"/>
      <c r="F1" s="46"/>
      <c r="G1" s="46"/>
      <c r="H1" s="46"/>
    </row>
    <row r="2" spans="1:14" ht="15.75" customHeight="1">
      <c r="A2" s="46"/>
      <c r="B2" s="46"/>
      <c r="C2" s="46"/>
      <c r="D2" s="46"/>
      <c r="E2" s="46"/>
      <c r="F2" s="46"/>
      <c r="G2" s="46"/>
      <c r="H2" s="46"/>
    </row>
    <row r="3" spans="1:14" ht="15.75" customHeight="1">
      <c r="A3" s="50" t="s">
        <v>16</v>
      </c>
      <c r="B3" s="50"/>
      <c r="C3" s="50"/>
      <c r="D3" s="50"/>
      <c r="E3" s="50"/>
      <c r="F3" s="50"/>
      <c r="G3" s="50"/>
    </row>
    <row r="4" spans="1:14" ht="15.75" customHeight="1">
      <c r="J4" s="51" t="s">
        <v>35</v>
      </c>
      <c r="K4" s="51" t="s">
        <v>36</v>
      </c>
      <c r="M4" s="51" t="s">
        <v>35</v>
      </c>
      <c r="N4" s="51" t="s">
        <v>36</v>
      </c>
    </row>
    <row r="5" spans="1:14" ht="15.75" customHeight="1">
      <c r="J5" s="51"/>
      <c r="K5" s="51"/>
      <c r="M5" s="51"/>
      <c r="N5" s="51"/>
    </row>
    <row r="6" spans="1:14" ht="15.75" customHeight="1">
      <c r="A6" s="48" t="s">
        <v>19</v>
      </c>
      <c r="B6" s="48"/>
      <c r="C6" s="48"/>
      <c r="D6" s="48"/>
      <c r="E6" s="48"/>
      <c r="F6" s="48"/>
      <c r="G6" s="48"/>
      <c r="H6" s="48"/>
      <c r="I6" s="48"/>
      <c r="J6" s="52">
        <f>SUM(J9:J38)</f>
        <v>8</v>
      </c>
      <c r="K6" s="52">
        <f>SUM(K9:K38)</f>
        <v>10</v>
      </c>
      <c r="L6" t="s">
        <v>20</v>
      </c>
      <c r="M6" s="3">
        <f>SUM(M9,M21,M29,M34,M38)</f>
        <v>103.14285714285714</v>
      </c>
      <c r="N6" s="3">
        <f>SUM(N9,N21,N29,N34,N38)</f>
        <v>135.42857142857142</v>
      </c>
    </row>
    <row r="7" spans="1:14" ht="12.75" customHeight="1">
      <c r="A7" s="48"/>
      <c r="B7" s="48"/>
      <c r="C7" s="48"/>
      <c r="D7" s="48"/>
      <c r="E7" s="48"/>
      <c r="F7" s="48"/>
      <c r="G7" s="48"/>
      <c r="H7" s="48"/>
      <c r="I7" s="48"/>
      <c r="J7" s="52"/>
      <c r="K7" s="52"/>
      <c r="L7" t="s">
        <v>21</v>
      </c>
      <c r="M7" s="2">
        <f>M6/162</f>
        <v>0.63668430335097004</v>
      </c>
      <c r="N7" s="2">
        <f>N6/162</f>
        <v>0.83597883597883593</v>
      </c>
    </row>
    <row r="8" spans="1:14" ht="12.75">
      <c r="A8" s="9" t="s">
        <v>22</v>
      </c>
      <c r="B8" s="44" t="s">
        <v>23</v>
      </c>
      <c r="C8" s="45"/>
      <c r="D8" s="46"/>
      <c r="E8" s="1" t="s">
        <v>24</v>
      </c>
      <c r="F8" s="47" t="s">
        <v>25</v>
      </c>
      <c r="G8" s="47"/>
      <c r="H8" s="47"/>
      <c r="I8" s="1" t="s">
        <v>24</v>
      </c>
      <c r="J8" s="1" t="s">
        <v>26</v>
      </c>
      <c r="K8" s="1" t="s">
        <v>26</v>
      </c>
      <c r="M8" s="44" t="s">
        <v>27</v>
      </c>
      <c r="N8" s="44"/>
    </row>
    <row r="9" spans="1:14" ht="12.75">
      <c r="A9" s="1">
        <v>1</v>
      </c>
      <c r="B9" s="44" t="s">
        <v>75</v>
      </c>
      <c r="C9" s="44"/>
      <c r="D9" s="44"/>
      <c r="E9" s="1">
        <v>4</v>
      </c>
      <c r="F9" s="47" t="s">
        <v>76</v>
      </c>
      <c r="G9" s="47"/>
      <c r="H9" s="47"/>
      <c r="I9" s="1">
        <v>9</v>
      </c>
      <c r="J9">
        <f>IF(E9=9,1,0)</f>
        <v>0</v>
      </c>
      <c r="K9">
        <f t="shared" ref="K9:K25" si="0">IF(I9=9,1,0)</f>
        <v>1</v>
      </c>
      <c r="M9">
        <f>SUM(E9:E17)</f>
        <v>45</v>
      </c>
      <c r="N9">
        <f>SUM(I9:I17)</f>
        <v>64</v>
      </c>
    </row>
    <row r="10" spans="1:14" ht="12.75">
      <c r="A10" s="1">
        <v>2</v>
      </c>
      <c r="B10" s="44" t="s">
        <v>77</v>
      </c>
      <c r="C10" s="44"/>
      <c r="D10" s="44"/>
      <c r="E10" s="1">
        <v>3</v>
      </c>
      <c r="F10" s="47" t="s">
        <v>78</v>
      </c>
      <c r="G10" s="47"/>
      <c r="H10" s="47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2.75">
      <c r="A11" s="1">
        <v>3</v>
      </c>
      <c r="B11" s="44" t="s">
        <v>79</v>
      </c>
      <c r="C11" s="44"/>
      <c r="D11" s="44"/>
      <c r="E11" s="1">
        <v>9</v>
      </c>
      <c r="F11" s="47" t="s">
        <v>80</v>
      </c>
      <c r="G11" s="47"/>
      <c r="H11" s="47"/>
      <c r="I11" s="1">
        <v>4</v>
      </c>
      <c r="J11">
        <f t="shared" si="1"/>
        <v>1</v>
      </c>
      <c r="K11">
        <f t="shared" si="0"/>
        <v>0</v>
      </c>
    </row>
    <row r="12" spans="1:14" ht="12.75">
      <c r="A12" s="1">
        <v>4</v>
      </c>
      <c r="B12" s="44" t="s">
        <v>81</v>
      </c>
      <c r="C12" s="44"/>
      <c r="D12" s="44"/>
      <c r="E12" s="1">
        <v>1</v>
      </c>
      <c r="F12" s="47" t="s">
        <v>82</v>
      </c>
      <c r="G12" s="47"/>
      <c r="H12" s="47"/>
      <c r="I12" s="1">
        <v>9</v>
      </c>
      <c r="J12">
        <f t="shared" si="1"/>
        <v>0</v>
      </c>
      <c r="K12">
        <f t="shared" si="0"/>
        <v>1</v>
      </c>
    </row>
    <row r="13" spans="1:14" ht="12.75">
      <c r="A13" s="1">
        <v>5</v>
      </c>
      <c r="B13" s="44" t="s">
        <v>83</v>
      </c>
      <c r="C13" s="44"/>
      <c r="D13" s="44"/>
      <c r="E13" s="1">
        <v>0</v>
      </c>
      <c r="F13" s="47" t="s">
        <v>78</v>
      </c>
      <c r="G13" s="47"/>
      <c r="H13" s="47"/>
      <c r="I13" s="1">
        <v>9</v>
      </c>
      <c r="J13">
        <f t="shared" si="1"/>
        <v>0</v>
      </c>
      <c r="K13">
        <f t="shared" si="0"/>
        <v>1</v>
      </c>
    </row>
    <row r="14" spans="1:14" ht="12.75">
      <c r="A14" s="1">
        <v>6</v>
      </c>
      <c r="B14" s="44" t="s">
        <v>77</v>
      </c>
      <c r="C14" s="44"/>
      <c r="D14" s="44"/>
      <c r="E14" s="1">
        <v>1</v>
      </c>
      <c r="F14" s="47" t="s">
        <v>76</v>
      </c>
      <c r="G14" s="47"/>
      <c r="H14" s="47"/>
      <c r="I14" s="1">
        <v>9</v>
      </c>
      <c r="J14">
        <f t="shared" si="1"/>
        <v>0</v>
      </c>
      <c r="K14">
        <f t="shared" si="0"/>
        <v>1</v>
      </c>
    </row>
    <row r="15" spans="1:14" ht="12.75">
      <c r="A15" s="1">
        <v>7</v>
      </c>
      <c r="B15" s="44" t="s">
        <v>79</v>
      </c>
      <c r="C15" s="44"/>
      <c r="D15" s="44"/>
      <c r="E15" s="1">
        <v>9</v>
      </c>
      <c r="F15" s="47" t="s">
        <v>84</v>
      </c>
      <c r="G15" s="47"/>
      <c r="H15" s="47"/>
      <c r="I15" s="1">
        <v>6</v>
      </c>
      <c r="J15">
        <f t="shared" si="1"/>
        <v>1</v>
      </c>
      <c r="K15">
        <f t="shared" si="0"/>
        <v>0</v>
      </c>
    </row>
    <row r="16" spans="1:14" ht="12.75">
      <c r="A16" s="1">
        <v>8</v>
      </c>
      <c r="B16" s="44" t="s">
        <v>85</v>
      </c>
      <c r="C16" s="44"/>
      <c r="D16" s="44"/>
      <c r="E16" s="1">
        <v>9</v>
      </c>
      <c r="F16" s="47" t="s">
        <v>80</v>
      </c>
      <c r="G16" s="47"/>
      <c r="H16" s="47"/>
      <c r="I16" s="1">
        <v>7</v>
      </c>
      <c r="J16">
        <f t="shared" si="1"/>
        <v>1</v>
      </c>
      <c r="K16">
        <f t="shared" si="0"/>
        <v>0</v>
      </c>
    </row>
    <row r="17" spans="1:14" ht="12.75">
      <c r="A17" s="1">
        <v>9</v>
      </c>
      <c r="B17" s="44" t="s">
        <v>86</v>
      </c>
      <c r="C17" s="44"/>
      <c r="D17" s="44"/>
      <c r="E17" s="1">
        <v>9</v>
      </c>
      <c r="F17" s="47" t="s">
        <v>87</v>
      </c>
      <c r="G17" s="47"/>
      <c r="H17" s="47"/>
      <c r="I17" s="1">
        <v>2</v>
      </c>
      <c r="J17">
        <f t="shared" si="1"/>
        <v>1</v>
      </c>
      <c r="K17">
        <f t="shared" si="0"/>
        <v>0</v>
      </c>
    </row>
    <row r="18" spans="1:14" ht="12.75" customHeight="1">
      <c r="A18" s="48" t="s">
        <v>28</v>
      </c>
      <c r="B18" s="48"/>
      <c r="C18" s="48"/>
      <c r="D18" s="48"/>
      <c r="E18" s="48"/>
      <c r="F18" s="48"/>
      <c r="G18" s="48"/>
      <c r="H18" s="48"/>
      <c r="I18" s="48"/>
    </row>
    <row r="19" spans="1:14" ht="12.75" customHeight="1">
      <c r="A19" s="48"/>
      <c r="B19" s="48"/>
      <c r="C19" s="48"/>
      <c r="D19" s="48"/>
      <c r="E19" s="48"/>
      <c r="F19" s="48"/>
      <c r="G19" s="48"/>
      <c r="H19" s="48"/>
      <c r="I19" s="48"/>
    </row>
    <row r="20" spans="1:14" ht="12.75">
      <c r="A20" s="9" t="s">
        <v>22</v>
      </c>
      <c r="B20" s="44" t="s">
        <v>23</v>
      </c>
      <c r="C20" s="45"/>
      <c r="D20" s="46"/>
      <c r="E20" s="1" t="s">
        <v>24</v>
      </c>
      <c r="F20" s="47" t="s">
        <v>25</v>
      </c>
      <c r="G20" s="47"/>
      <c r="H20" s="47"/>
      <c r="I20" s="1" t="s">
        <v>24</v>
      </c>
    </row>
    <row r="21" spans="1:14" ht="12.75">
      <c r="A21" s="1">
        <v>13</v>
      </c>
      <c r="B21" s="44" t="s">
        <v>88</v>
      </c>
      <c r="C21" s="45"/>
      <c r="D21" s="46"/>
      <c r="E21">
        <v>9</v>
      </c>
      <c r="F21" s="44" t="s">
        <v>89</v>
      </c>
      <c r="G21" s="45"/>
      <c r="H21" s="46"/>
      <c r="I21">
        <v>8</v>
      </c>
      <c r="J21">
        <f t="shared" si="1"/>
        <v>1</v>
      </c>
      <c r="K21">
        <f t="shared" si="0"/>
        <v>0</v>
      </c>
      <c r="M21">
        <f>SUM(E21:E25)</f>
        <v>31</v>
      </c>
      <c r="N21">
        <f>SUM(I21:I25)</f>
        <v>40</v>
      </c>
    </row>
    <row r="22" spans="1:14" ht="12.75">
      <c r="A22" s="1">
        <v>14</v>
      </c>
      <c r="B22" s="44" t="s">
        <v>90</v>
      </c>
      <c r="C22" s="45"/>
      <c r="D22" s="46"/>
      <c r="E22">
        <v>6</v>
      </c>
      <c r="F22" s="44" t="s">
        <v>91</v>
      </c>
      <c r="G22" s="45"/>
      <c r="H22" s="46"/>
      <c r="I22">
        <v>9</v>
      </c>
      <c r="J22">
        <f t="shared" si="1"/>
        <v>0</v>
      </c>
      <c r="K22">
        <f t="shared" si="0"/>
        <v>1</v>
      </c>
    </row>
    <row r="23" spans="1:14" ht="12.75">
      <c r="A23" s="1">
        <v>15</v>
      </c>
      <c r="B23" s="44" t="s">
        <v>88</v>
      </c>
      <c r="C23" s="45"/>
      <c r="D23" s="46"/>
      <c r="E23">
        <v>9</v>
      </c>
      <c r="F23" s="44" t="s">
        <v>92</v>
      </c>
      <c r="G23" s="45"/>
      <c r="H23" s="46"/>
      <c r="I23">
        <v>5</v>
      </c>
      <c r="J23">
        <f t="shared" si="1"/>
        <v>1</v>
      </c>
      <c r="K23">
        <f t="shared" si="0"/>
        <v>0</v>
      </c>
    </row>
    <row r="24" spans="1:14" ht="12.75">
      <c r="A24" s="1">
        <v>16</v>
      </c>
      <c r="B24" s="44" t="s">
        <v>90</v>
      </c>
      <c r="C24" s="45"/>
      <c r="D24" s="46"/>
      <c r="E24">
        <v>5</v>
      </c>
      <c r="F24" s="44" t="s">
        <v>89</v>
      </c>
      <c r="G24" s="45"/>
      <c r="H24" s="46"/>
      <c r="I24">
        <v>9</v>
      </c>
      <c r="J24">
        <f t="shared" si="1"/>
        <v>0</v>
      </c>
      <c r="K24">
        <f t="shared" si="0"/>
        <v>1</v>
      </c>
    </row>
    <row r="25" spans="1:14" ht="12.75">
      <c r="A25" s="1">
        <v>17</v>
      </c>
      <c r="B25" s="44" t="s">
        <v>93</v>
      </c>
      <c r="C25" s="45"/>
      <c r="D25" s="46"/>
      <c r="E25">
        <v>2</v>
      </c>
      <c r="F25" s="44" t="s">
        <v>94</v>
      </c>
      <c r="G25" s="45"/>
      <c r="H25" s="46"/>
      <c r="I25">
        <v>9</v>
      </c>
      <c r="J25">
        <f t="shared" si="1"/>
        <v>0</v>
      </c>
      <c r="K25">
        <f t="shared" si="0"/>
        <v>1</v>
      </c>
    </row>
    <row r="26" spans="1:14" ht="12.75">
      <c r="A26" s="48" t="s">
        <v>29</v>
      </c>
      <c r="B26" s="48"/>
      <c r="C26" s="48"/>
      <c r="D26" s="48"/>
      <c r="E26" s="48"/>
      <c r="F26" s="48"/>
      <c r="G26" s="48"/>
      <c r="H26" s="48"/>
      <c r="I26" s="48"/>
    </row>
    <row r="27" spans="1:14" ht="12.75">
      <c r="A27" s="48"/>
      <c r="B27" s="48"/>
      <c r="C27" s="48"/>
      <c r="D27" s="48"/>
      <c r="E27" s="48"/>
      <c r="F27" s="48"/>
      <c r="G27" s="48"/>
      <c r="H27" s="48"/>
      <c r="I27" s="48"/>
    </row>
    <row r="28" spans="1:14" ht="12.75">
      <c r="A28" s="9" t="s">
        <v>22</v>
      </c>
      <c r="B28" s="44" t="s">
        <v>30</v>
      </c>
      <c r="C28" s="45"/>
      <c r="D28" s="46"/>
      <c r="E28" s="1" t="s">
        <v>24</v>
      </c>
      <c r="F28" s="47" t="s">
        <v>31</v>
      </c>
      <c r="G28" s="47"/>
      <c r="H28" s="47"/>
      <c r="I28" s="1" t="s">
        <v>24</v>
      </c>
    </row>
    <row r="29" spans="1:14" ht="15.75" customHeight="1">
      <c r="A29" s="1">
        <v>18</v>
      </c>
      <c r="B29" s="44" t="s">
        <v>95</v>
      </c>
      <c r="C29" s="44"/>
      <c r="D29" s="44"/>
      <c r="E29">
        <v>9</v>
      </c>
      <c r="F29" s="44" t="s">
        <v>96</v>
      </c>
      <c r="G29" s="44"/>
      <c r="H29" s="44"/>
      <c r="I29">
        <v>25</v>
      </c>
      <c r="J29">
        <f>IF(E29=25,1,0)</f>
        <v>0</v>
      </c>
      <c r="K29">
        <f>IF(I29=25,1,0)</f>
        <v>1</v>
      </c>
      <c r="M29" s="3">
        <f>SUM(E29:E30)/2.8</f>
        <v>12.142857142857144</v>
      </c>
      <c r="N29" s="3">
        <f>SUM(I29:I30)/2.8</f>
        <v>13.928571428571429</v>
      </c>
    </row>
    <row r="30" spans="1:14" ht="15.75" customHeight="1">
      <c r="A30" s="1">
        <v>19</v>
      </c>
      <c r="B30" s="44" t="s">
        <v>97</v>
      </c>
      <c r="C30" s="44"/>
      <c r="D30" s="44"/>
      <c r="E30">
        <v>25</v>
      </c>
      <c r="F30" s="44" t="s">
        <v>98</v>
      </c>
      <c r="G30" s="44"/>
      <c r="H30" s="44"/>
      <c r="I30">
        <v>14</v>
      </c>
      <c r="J30">
        <f t="shared" ref="J30:J38" si="2">IF(E30=25,1,0)</f>
        <v>1</v>
      </c>
      <c r="K30">
        <f t="shared" ref="K30:K38" si="3">IF(I30=25,1,0)</f>
        <v>0</v>
      </c>
      <c r="N30" s="3"/>
    </row>
    <row r="31" spans="1:14" ht="15.75" customHeight="1">
      <c r="A31" s="48" t="s">
        <v>32</v>
      </c>
      <c r="B31" s="48"/>
      <c r="C31" s="48"/>
      <c r="D31" s="48"/>
      <c r="E31" s="48"/>
      <c r="F31" s="48"/>
      <c r="G31" s="48"/>
      <c r="H31" s="48"/>
      <c r="I31" s="48"/>
      <c r="N31" s="3"/>
    </row>
    <row r="32" spans="1:14" ht="15.75" customHeight="1">
      <c r="A32" s="48"/>
      <c r="B32" s="48"/>
      <c r="C32" s="48"/>
      <c r="D32" s="48"/>
      <c r="E32" s="48"/>
      <c r="F32" s="48"/>
      <c r="G32" s="48"/>
      <c r="H32" s="48"/>
      <c r="I32" s="48"/>
      <c r="N32" s="3"/>
    </row>
    <row r="33" spans="1:14" ht="15.75" customHeight="1">
      <c r="A33" s="9" t="s">
        <v>22</v>
      </c>
      <c r="B33" s="44" t="s">
        <v>30</v>
      </c>
      <c r="C33" s="45"/>
      <c r="D33" s="46"/>
      <c r="E33" s="1" t="s">
        <v>24</v>
      </c>
      <c r="F33" s="47" t="s">
        <v>31</v>
      </c>
      <c r="G33" s="47"/>
      <c r="H33" s="47"/>
      <c r="I33" s="1" t="s">
        <v>24</v>
      </c>
      <c r="N33" s="3"/>
    </row>
    <row r="34" spans="1:14" ht="15.75" customHeight="1">
      <c r="A34" s="1">
        <v>18</v>
      </c>
      <c r="B34" s="44" t="s">
        <v>99</v>
      </c>
      <c r="C34" s="44"/>
      <c r="D34" s="44"/>
      <c r="E34">
        <v>25</v>
      </c>
      <c r="F34" s="44" t="s">
        <v>100</v>
      </c>
      <c r="G34" s="44"/>
      <c r="H34" s="44"/>
      <c r="I34">
        <v>24</v>
      </c>
      <c r="J34">
        <f t="shared" si="2"/>
        <v>1</v>
      </c>
      <c r="K34">
        <f t="shared" si="3"/>
        <v>0</v>
      </c>
      <c r="M34" s="3">
        <f>SUM(E34)/2.8</f>
        <v>8.9285714285714288</v>
      </c>
      <c r="N34" s="3">
        <f>SUM(I34)/2.8</f>
        <v>8.5714285714285712</v>
      </c>
    </row>
    <row r="35" spans="1:14" ht="15.75" customHeight="1">
      <c r="A35" s="48" t="s">
        <v>33</v>
      </c>
      <c r="B35" s="48"/>
      <c r="C35" s="48"/>
      <c r="D35" s="48"/>
      <c r="E35" s="48"/>
      <c r="F35" s="48"/>
      <c r="G35" s="48"/>
      <c r="H35" s="48"/>
      <c r="I35" s="48"/>
      <c r="N35" s="3"/>
    </row>
    <row r="36" spans="1:14" ht="15.75" customHeight="1">
      <c r="A36" s="48"/>
      <c r="B36" s="48"/>
      <c r="C36" s="48"/>
      <c r="D36" s="48"/>
      <c r="E36" s="48"/>
      <c r="F36" s="48"/>
      <c r="G36" s="48"/>
      <c r="H36" s="48"/>
      <c r="I36" s="48"/>
      <c r="N36" s="3"/>
    </row>
    <row r="37" spans="1:14" ht="15.75" customHeight="1">
      <c r="A37" s="9" t="s">
        <v>22</v>
      </c>
      <c r="B37" s="44" t="s">
        <v>30</v>
      </c>
      <c r="C37" s="45"/>
      <c r="D37" s="46"/>
      <c r="E37" s="1" t="s">
        <v>24</v>
      </c>
      <c r="F37" s="47" t="s">
        <v>31</v>
      </c>
      <c r="G37" s="47"/>
      <c r="H37" s="47"/>
      <c r="I37" s="1" t="s">
        <v>24</v>
      </c>
      <c r="N37" s="3"/>
    </row>
    <row r="38" spans="1:14" ht="15.75" customHeight="1">
      <c r="A38" s="1">
        <v>18</v>
      </c>
      <c r="B38" s="44" t="s">
        <v>101</v>
      </c>
      <c r="C38" s="44"/>
      <c r="D38" s="44"/>
      <c r="E38">
        <v>17</v>
      </c>
      <c r="F38" s="44" t="s">
        <v>102</v>
      </c>
      <c r="G38" s="44"/>
      <c r="H38" s="44"/>
      <c r="I38">
        <v>25</v>
      </c>
      <c r="J38">
        <f t="shared" si="2"/>
        <v>0</v>
      </c>
      <c r="K38">
        <f t="shared" si="3"/>
        <v>1</v>
      </c>
      <c r="M38" s="3">
        <f>SUM(E38)/2.8</f>
        <v>6.0714285714285721</v>
      </c>
      <c r="N38" s="3">
        <f>SUM(I38)/2.8</f>
        <v>8.9285714285714288</v>
      </c>
    </row>
    <row r="39" spans="1:14" ht="15.75" customHeight="1">
      <c r="A39" s="1"/>
      <c r="B39" s="44"/>
      <c r="C39" s="45"/>
      <c r="D39" s="46"/>
      <c r="F39" s="44"/>
      <c r="G39" s="45"/>
      <c r="H39" s="46"/>
    </row>
  </sheetData>
  <mergeCells count="62">
    <mergeCell ref="B37:D37"/>
    <mergeCell ref="F37:H37"/>
    <mergeCell ref="B38:D38"/>
    <mergeCell ref="F38:H38"/>
    <mergeCell ref="B39:D39"/>
    <mergeCell ref="F39:H39"/>
    <mergeCell ref="A35:I36"/>
    <mergeCell ref="A26:I27"/>
    <mergeCell ref="B28:D28"/>
    <mergeCell ref="F28:H28"/>
    <mergeCell ref="B29:D29"/>
    <mergeCell ref="F29:H29"/>
    <mergeCell ref="B30:D30"/>
    <mergeCell ref="F30:H30"/>
    <mergeCell ref="A31:I32"/>
    <mergeCell ref="B33:D33"/>
    <mergeCell ref="F33:H33"/>
    <mergeCell ref="B34:D34"/>
    <mergeCell ref="F34:H34"/>
    <mergeCell ref="B23:D23"/>
    <mergeCell ref="F23:H23"/>
    <mergeCell ref="B24:D24"/>
    <mergeCell ref="F24:H24"/>
    <mergeCell ref="B25:D25"/>
    <mergeCell ref="F25:H25"/>
    <mergeCell ref="B22:D22"/>
    <mergeCell ref="F22:H22"/>
    <mergeCell ref="B15:D15"/>
    <mergeCell ref="F15:H15"/>
    <mergeCell ref="B16:D16"/>
    <mergeCell ref="F16:H16"/>
    <mergeCell ref="B17:D17"/>
    <mergeCell ref="F17:H17"/>
    <mergeCell ref="A18:I19"/>
    <mergeCell ref="B20:D20"/>
    <mergeCell ref="F20:H20"/>
    <mergeCell ref="B21:D21"/>
    <mergeCell ref="F21:H21"/>
    <mergeCell ref="B12:D12"/>
    <mergeCell ref="F12:H12"/>
    <mergeCell ref="B13:D13"/>
    <mergeCell ref="F13:H13"/>
    <mergeCell ref="B14:D14"/>
    <mergeCell ref="F14:H14"/>
    <mergeCell ref="B9:D9"/>
    <mergeCell ref="F9:H9"/>
    <mergeCell ref="B10:D10"/>
    <mergeCell ref="F10:H10"/>
    <mergeCell ref="B11:D11"/>
    <mergeCell ref="F11:H11"/>
    <mergeCell ref="M8:N8"/>
    <mergeCell ref="A1:H2"/>
    <mergeCell ref="A3:G3"/>
    <mergeCell ref="J4:J5"/>
    <mergeCell ref="K4:K5"/>
    <mergeCell ref="M4:M5"/>
    <mergeCell ref="N4:N5"/>
    <mergeCell ref="A6:I7"/>
    <mergeCell ref="J6:J7"/>
    <mergeCell ref="K6:K7"/>
    <mergeCell ref="B8:D8"/>
    <mergeCell ref="F8:H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5B484-7469-4BE2-8D98-2D40CAC33C20}">
  <sheetPr>
    <outlinePr summaryBelow="0" summaryRight="0"/>
  </sheetPr>
  <dimension ref="A1:N39"/>
  <sheetViews>
    <sheetView workbookViewId="0">
      <selection sqref="A1:H2"/>
    </sheetView>
  </sheetViews>
  <sheetFormatPr defaultColWidth="12.5703125" defaultRowHeight="15.75" customHeight="1"/>
  <cols>
    <col min="13" max="13" width="14.28515625" bestFit="1" customWidth="1"/>
  </cols>
  <sheetData>
    <row r="1" spans="1:14" ht="12.75">
      <c r="A1" s="49" t="s">
        <v>375</v>
      </c>
      <c r="B1" s="46"/>
      <c r="C1" s="46"/>
      <c r="D1" s="46"/>
      <c r="E1" s="46"/>
      <c r="F1" s="46"/>
      <c r="G1" s="46"/>
      <c r="H1" s="46"/>
    </row>
    <row r="2" spans="1:14" ht="15.75" customHeight="1">
      <c r="A2" s="46"/>
      <c r="B2" s="46"/>
      <c r="C2" s="46"/>
      <c r="D2" s="46"/>
      <c r="E2" s="46"/>
      <c r="F2" s="46"/>
      <c r="G2" s="46"/>
      <c r="H2" s="46"/>
    </row>
    <row r="3" spans="1:14" ht="15.75" customHeight="1">
      <c r="A3" s="50" t="s">
        <v>16</v>
      </c>
      <c r="B3" s="50"/>
      <c r="C3" s="50"/>
      <c r="D3" s="50"/>
      <c r="E3" s="50"/>
      <c r="F3" s="50"/>
      <c r="G3" s="50"/>
    </row>
    <row r="4" spans="1:14" ht="15.75" customHeight="1">
      <c r="J4" s="51" t="s">
        <v>37</v>
      </c>
      <c r="K4" s="51" t="s">
        <v>38</v>
      </c>
      <c r="M4" s="51" t="s">
        <v>37</v>
      </c>
      <c r="N4" s="51" t="s">
        <v>38</v>
      </c>
    </row>
    <row r="5" spans="1:14" ht="15.75" customHeight="1">
      <c r="J5" s="51"/>
      <c r="K5" s="51"/>
      <c r="M5" s="51"/>
      <c r="N5" s="51"/>
    </row>
    <row r="6" spans="1:14" ht="15.75" customHeight="1">
      <c r="A6" s="48" t="s">
        <v>19</v>
      </c>
      <c r="B6" s="48"/>
      <c r="C6" s="48"/>
      <c r="D6" s="48"/>
      <c r="E6" s="48"/>
      <c r="F6" s="48"/>
      <c r="G6" s="48"/>
      <c r="H6" s="48"/>
      <c r="I6" s="48"/>
      <c r="J6" s="52">
        <f>SUM(J9:J38)</f>
        <v>10</v>
      </c>
      <c r="K6" s="52">
        <f>SUM(K9:K38)</f>
        <v>8</v>
      </c>
      <c r="L6" t="s">
        <v>20</v>
      </c>
      <c r="M6" s="3">
        <f>SUM(M9,M21,M29,M34,M38)</f>
        <v>120</v>
      </c>
      <c r="N6" s="3">
        <f>SUM(N9,N21,N29,N34,N38)</f>
        <v>110</v>
      </c>
    </row>
    <row r="7" spans="1:14" ht="12.75" customHeight="1">
      <c r="A7" s="48"/>
      <c r="B7" s="48"/>
      <c r="C7" s="48"/>
      <c r="D7" s="48"/>
      <c r="E7" s="48"/>
      <c r="F7" s="48"/>
      <c r="G7" s="48"/>
      <c r="H7" s="48"/>
      <c r="I7" s="48"/>
      <c r="J7" s="52"/>
      <c r="K7" s="52"/>
      <c r="L7" t="s">
        <v>21</v>
      </c>
      <c r="M7" s="2">
        <f>M6/162</f>
        <v>0.7407407407407407</v>
      </c>
      <c r="N7" s="2">
        <f>N6/162</f>
        <v>0.67901234567901236</v>
      </c>
    </row>
    <row r="8" spans="1:14" ht="12.75">
      <c r="A8" s="9" t="s">
        <v>22</v>
      </c>
      <c r="B8" s="44" t="s">
        <v>23</v>
      </c>
      <c r="C8" s="45"/>
      <c r="D8" s="46"/>
      <c r="E8" s="1" t="s">
        <v>24</v>
      </c>
      <c r="F8" s="47" t="s">
        <v>25</v>
      </c>
      <c r="G8" s="47"/>
      <c r="H8" s="47"/>
      <c r="I8" s="1" t="s">
        <v>24</v>
      </c>
      <c r="J8" s="1" t="s">
        <v>26</v>
      </c>
      <c r="K8" s="1" t="s">
        <v>26</v>
      </c>
      <c r="M8" s="44" t="s">
        <v>27</v>
      </c>
      <c r="N8" s="44"/>
    </row>
    <row r="9" spans="1:14" ht="12.75">
      <c r="A9" s="1">
        <v>1</v>
      </c>
      <c r="B9" s="44" t="s">
        <v>103</v>
      </c>
      <c r="C9" s="44"/>
      <c r="D9" s="44"/>
      <c r="E9" s="1">
        <v>7</v>
      </c>
      <c r="F9" s="54" t="s">
        <v>104</v>
      </c>
      <c r="G9" s="47"/>
      <c r="H9" s="47"/>
      <c r="I9" s="1">
        <v>9</v>
      </c>
      <c r="J9">
        <f>IF(E9=9,1,0)</f>
        <v>0</v>
      </c>
      <c r="K9">
        <f t="shared" ref="K9:K25" si="0">IF(I9=9,1,0)</f>
        <v>1</v>
      </c>
      <c r="M9">
        <f>SUM(E9:E17)</f>
        <v>59</v>
      </c>
      <c r="N9">
        <f>SUM(I9:I17)</f>
        <v>62</v>
      </c>
    </row>
    <row r="10" spans="1:14" ht="12.75">
      <c r="A10" s="1">
        <v>2</v>
      </c>
      <c r="B10" s="44" t="s">
        <v>105</v>
      </c>
      <c r="C10" s="44"/>
      <c r="D10" s="44"/>
      <c r="E10" s="1">
        <v>5</v>
      </c>
      <c r="F10" s="54" t="s">
        <v>106</v>
      </c>
      <c r="G10" s="47"/>
      <c r="H10" s="47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2.75">
      <c r="A11" s="1">
        <v>3</v>
      </c>
      <c r="B11" s="44" t="s">
        <v>107</v>
      </c>
      <c r="C11" s="44"/>
      <c r="D11" s="44"/>
      <c r="E11" s="1">
        <v>9</v>
      </c>
      <c r="F11" s="54" t="s">
        <v>108</v>
      </c>
      <c r="G11" s="47"/>
      <c r="H11" s="47"/>
      <c r="I11" s="1">
        <v>6</v>
      </c>
      <c r="J11">
        <f t="shared" si="1"/>
        <v>1</v>
      </c>
      <c r="K11">
        <f t="shared" si="0"/>
        <v>0</v>
      </c>
    </row>
    <row r="12" spans="1:14" ht="12.75">
      <c r="A12" s="1">
        <v>4</v>
      </c>
      <c r="B12" s="44" t="s">
        <v>109</v>
      </c>
      <c r="C12" s="44"/>
      <c r="D12" s="44"/>
      <c r="E12" s="1">
        <v>0</v>
      </c>
      <c r="F12" s="54" t="s">
        <v>110</v>
      </c>
      <c r="G12" s="47"/>
      <c r="H12" s="47"/>
      <c r="I12" s="1">
        <v>9</v>
      </c>
      <c r="J12">
        <f t="shared" si="1"/>
        <v>0</v>
      </c>
      <c r="K12">
        <f t="shared" si="0"/>
        <v>1</v>
      </c>
    </row>
    <row r="13" spans="1:14" ht="12.75">
      <c r="A13" s="1">
        <v>5</v>
      </c>
      <c r="B13" s="44" t="s">
        <v>103</v>
      </c>
      <c r="C13" s="44"/>
      <c r="D13" s="44"/>
      <c r="E13" s="1">
        <v>9</v>
      </c>
      <c r="F13" s="54" t="s">
        <v>106</v>
      </c>
      <c r="G13" s="47"/>
      <c r="H13" s="47"/>
      <c r="I13" s="1">
        <v>6</v>
      </c>
      <c r="J13">
        <f t="shared" si="1"/>
        <v>1</v>
      </c>
      <c r="K13">
        <f t="shared" si="0"/>
        <v>0</v>
      </c>
    </row>
    <row r="14" spans="1:14" ht="12.75">
      <c r="A14" s="1">
        <v>6</v>
      </c>
      <c r="B14" s="44" t="s">
        <v>105</v>
      </c>
      <c r="C14" s="44"/>
      <c r="D14" s="44"/>
      <c r="E14" s="1">
        <v>8</v>
      </c>
      <c r="F14" s="54" t="s">
        <v>104</v>
      </c>
      <c r="G14" s="47"/>
      <c r="H14" s="47"/>
      <c r="I14" s="1">
        <v>9</v>
      </c>
      <c r="J14">
        <f t="shared" si="1"/>
        <v>0</v>
      </c>
      <c r="K14">
        <f t="shared" si="0"/>
        <v>1</v>
      </c>
    </row>
    <row r="15" spans="1:14" ht="12.75">
      <c r="A15" s="1">
        <v>7</v>
      </c>
      <c r="B15" s="44" t="s">
        <v>107</v>
      </c>
      <c r="C15" s="44"/>
      <c r="D15" s="44"/>
      <c r="E15" s="1">
        <v>9</v>
      </c>
      <c r="F15" s="54" t="s">
        <v>111</v>
      </c>
      <c r="G15" s="47"/>
      <c r="H15" s="47"/>
      <c r="I15" s="1">
        <v>4</v>
      </c>
      <c r="J15">
        <f t="shared" si="1"/>
        <v>1</v>
      </c>
      <c r="K15">
        <f t="shared" si="0"/>
        <v>0</v>
      </c>
      <c r="N15" t="s">
        <v>112</v>
      </c>
    </row>
    <row r="16" spans="1:14" ht="12.75">
      <c r="A16" s="1">
        <v>8</v>
      </c>
      <c r="B16" s="44" t="s">
        <v>109</v>
      </c>
      <c r="C16" s="44"/>
      <c r="D16" s="44"/>
      <c r="E16" s="1">
        <v>9</v>
      </c>
      <c r="F16" s="54" t="s">
        <v>108</v>
      </c>
      <c r="G16" s="47"/>
      <c r="H16" s="47"/>
      <c r="I16" s="1">
        <v>1</v>
      </c>
      <c r="J16">
        <f t="shared" si="1"/>
        <v>1</v>
      </c>
      <c r="K16">
        <f t="shared" si="0"/>
        <v>0</v>
      </c>
    </row>
    <row r="17" spans="1:14" ht="12.75">
      <c r="A17" s="1">
        <v>9</v>
      </c>
      <c r="B17" s="44" t="s">
        <v>113</v>
      </c>
      <c r="C17" s="44"/>
      <c r="D17" s="44"/>
      <c r="E17" s="1">
        <v>3</v>
      </c>
      <c r="F17" s="54" t="s">
        <v>114</v>
      </c>
      <c r="G17" s="47"/>
      <c r="H17" s="47"/>
      <c r="I17" s="1">
        <v>9</v>
      </c>
      <c r="J17">
        <f t="shared" si="1"/>
        <v>0</v>
      </c>
      <c r="K17">
        <f t="shared" si="0"/>
        <v>1</v>
      </c>
    </row>
    <row r="18" spans="1:14" ht="12.75" customHeight="1">
      <c r="A18" s="48" t="s">
        <v>28</v>
      </c>
      <c r="B18" s="48"/>
      <c r="C18" s="48"/>
      <c r="D18" s="48"/>
      <c r="E18" s="48"/>
      <c r="F18" s="48"/>
      <c r="G18" s="48"/>
      <c r="H18" s="48"/>
      <c r="I18" s="48"/>
    </row>
    <row r="19" spans="1:14" ht="12.75" customHeight="1">
      <c r="A19" s="48"/>
      <c r="B19" s="48"/>
      <c r="C19" s="48"/>
      <c r="D19" s="48"/>
      <c r="E19" s="48"/>
      <c r="F19" s="48"/>
      <c r="G19" s="48"/>
      <c r="H19" s="48"/>
      <c r="I19" s="48"/>
    </row>
    <row r="20" spans="1:14" ht="12.75">
      <c r="A20" s="9" t="s">
        <v>22</v>
      </c>
      <c r="B20" s="44" t="s">
        <v>23</v>
      </c>
      <c r="C20" s="45"/>
      <c r="D20" s="46"/>
      <c r="E20" s="1" t="s">
        <v>24</v>
      </c>
      <c r="F20" s="47" t="s">
        <v>25</v>
      </c>
      <c r="G20" s="47"/>
      <c r="H20" s="47"/>
      <c r="I20" s="1" t="s">
        <v>24</v>
      </c>
    </row>
    <row r="21" spans="1:14" ht="12.75">
      <c r="A21" s="1">
        <v>13</v>
      </c>
      <c r="B21" s="44" t="s">
        <v>115</v>
      </c>
      <c r="C21" s="44"/>
      <c r="D21" s="53"/>
      <c r="E21">
        <v>9</v>
      </c>
      <c r="F21" s="44" t="s">
        <v>116</v>
      </c>
      <c r="G21" s="44"/>
      <c r="H21" s="53"/>
      <c r="I21">
        <v>1</v>
      </c>
      <c r="J21">
        <f t="shared" si="1"/>
        <v>1</v>
      </c>
      <c r="K21">
        <f t="shared" si="0"/>
        <v>0</v>
      </c>
      <c r="M21">
        <f>SUM(E21:E25)</f>
        <v>36</v>
      </c>
      <c r="N21">
        <f>SUM(I21:I25)</f>
        <v>18</v>
      </c>
    </row>
    <row r="22" spans="1:14" ht="12.75">
      <c r="A22" s="1">
        <v>14</v>
      </c>
      <c r="B22" s="44" t="s">
        <v>117</v>
      </c>
      <c r="C22" s="45"/>
      <c r="D22" s="46"/>
      <c r="E22">
        <v>9</v>
      </c>
      <c r="F22" s="44" t="s">
        <v>118</v>
      </c>
      <c r="G22" s="44"/>
      <c r="H22" s="53"/>
      <c r="I22">
        <v>2</v>
      </c>
      <c r="J22">
        <f t="shared" si="1"/>
        <v>1</v>
      </c>
      <c r="K22">
        <f t="shared" si="0"/>
        <v>0</v>
      </c>
    </row>
    <row r="23" spans="1:14" ht="12.75">
      <c r="A23" s="1">
        <v>15</v>
      </c>
      <c r="B23" s="44" t="s">
        <v>115</v>
      </c>
      <c r="C23" s="45"/>
      <c r="D23" s="46"/>
      <c r="E23">
        <v>9</v>
      </c>
      <c r="F23" s="44" t="s">
        <v>118</v>
      </c>
      <c r="G23" s="44"/>
      <c r="H23" s="53"/>
      <c r="I23">
        <v>4</v>
      </c>
      <c r="J23">
        <f t="shared" si="1"/>
        <v>1</v>
      </c>
      <c r="K23">
        <f t="shared" si="0"/>
        <v>0</v>
      </c>
    </row>
    <row r="24" spans="1:14" ht="12.75">
      <c r="A24" s="1">
        <v>16</v>
      </c>
      <c r="B24" s="44" t="s">
        <v>117</v>
      </c>
      <c r="C24" s="45"/>
      <c r="D24" s="46"/>
      <c r="E24">
        <v>9</v>
      </c>
      <c r="F24" s="44" t="s">
        <v>116</v>
      </c>
      <c r="G24" s="44"/>
      <c r="H24" s="53"/>
      <c r="I24">
        <v>2</v>
      </c>
      <c r="J24">
        <f t="shared" si="1"/>
        <v>1</v>
      </c>
      <c r="K24">
        <f t="shared" si="0"/>
        <v>0</v>
      </c>
    </row>
    <row r="25" spans="1:14" ht="12.75">
      <c r="A25" s="1">
        <v>17</v>
      </c>
      <c r="B25" s="44" t="s">
        <v>119</v>
      </c>
      <c r="C25" s="45"/>
      <c r="D25" s="46"/>
      <c r="E25">
        <v>0</v>
      </c>
      <c r="F25" s="44" t="s">
        <v>120</v>
      </c>
      <c r="G25" s="44"/>
      <c r="H25" s="53"/>
      <c r="I25">
        <v>9</v>
      </c>
      <c r="J25">
        <f t="shared" si="1"/>
        <v>0</v>
      </c>
      <c r="K25">
        <f t="shared" si="0"/>
        <v>1</v>
      </c>
    </row>
    <row r="26" spans="1:14" ht="12.75">
      <c r="A26" s="48" t="s">
        <v>29</v>
      </c>
      <c r="B26" s="48"/>
      <c r="C26" s="48"/>
      <c r="D26" s="48"/>
      <c r="E26" s="48"/>
      <c r="F26" s="48"/>
      <c r="G26" s="48"/>
      <c r="H26" s="48"/>
      <c r="I26" s="48"/>
    </row>
    <row r="27" spans="1:14" ht="12.75">
      <c r="A27" s="48"/>
      <c r="B27" s="48"/>
      <c r="C27" s="48"/>
      <c r="D27" s="48"/>
      <c r="E27" s="48"/>
      <c r="F27" s="48"/>
      <c r="G27" s="48"/>
      <c r="H27" s="48"/>
      <c r="I27" s="48"/>
    </row>
    <row r="28" spans="1:14" ht="12.75">
      <c r="A28" s="9" t="s">
        <v>22</v>
      </c>
      <c r="B28" s="44" t="s">
        <v>30</v>
      </c>
      <c r="C28" s="45"/>
      <c r="D28" s="46"/>
      <c r="E28" s="1" t="s">
        <v>24</v>
      </c>
      <c r="F28" s="47" t="s">
        <v>31</v>
      </c>
      <c r="G28" s="47"/>
      <c r="H28" s="47"/>
      <c r="I28" s="1" t="s">
        <v>24</v>
      </c>
    </row>
    <row r="29" spans="1:14" ht="15.75" customHeight="1">
      <c r="A29" s="1">
        <v>18</v>
      </c>
      <c r="B29" s="44" t="s">
        <v>121</v>
      </c>
      <c r="C29" s="44"/>
      <c r="D29" s="44"/>
      <c r="E29">
        <v>25</v>
      </c>
      <c r="F29" s="44" t="s">
        <v>122</v>
      </c>
      <c r="G29" s="44"/>
      <c r="H29" s="44"/>
      <c r="I29">
        <v>24</v>
      </c>
      <c r="J29">
        <f>IF(E29=25,1,0)</f>
        <v>1</v>
      </c>
      <c r="K29">
        <f>IF(I29=25,1,0)</f>
        <v>0</v>
      </c>
      <c r="M29" s="3">
        <f>SUM(E29:E30)/2.8</f>
        <v>16.071428571428573</v>
      </c>
      <c r="N29" s="3">
        <f>SUM(I29:I30)/2.8</f>
        <v>17.5</v>
      </c>
    </row>
    <row r="30" spans="1:14" ht="15.75" customHeight="1">
      <c r="A30" s="1">
        <v>19</v>
      </c>
      <c r="B30" s="44" t="s">
        <v>123</v>
      </c>
      <c r="C30" s="44"/>
      <c r="D30" s="44"/>
      <c r="E30">
        <v>20</v>
      </c>
      <c r="F30" s="44" t="s">
        <v>124</v>
      </c>
      <c r="G30" s="44"/>
      <c r="H30" s="44"/>
      <c r="I30">
        <v>25</v>
      </c>
      <c r="J30">
        <f t="shared" ref="J30:J38" si="2">IF(E30=25,1,0)</f>
        <v>0</v>
      </c>
      <c r="K30">
        <f t="shared" ref="K30:K38" si="3">IF(I30=25,1,0)</f>
        <v>1</v>
      </c>
      <c r="N30" s="3"/>
    </row>
    <row r="31" spans="1:14" ht="15.75" customHeight="1">
      <c r="A31" s="48" t="s">
        <v>32</v>
      </c>
      <c r="B31" s="48"/>
      <c r="C31" s="48"/>
      <c r="D31" s="48"/>
      <c r="E31" s="48"/>
      <c r="F31" s="48"/>
      <c r="G31" s="48"/>
      <c r="H31" s="48"/>
      <c r="I31" s="48"/>
      <c r="N31" s="3"/>
    </row>
    <row r="32" spans="1:14" ht="15.75" customHeight="1">
      <c r="A32" s="48"/>
      <c r="B32" s="48"/>
      <c r="C32" s="48"/>
      <c r="D32" s="48"/>
      <c r="E32" s="48"/>
      <c r="F32" s="48"/>
      <c r="G32" s="48"/>
      <c r="H32" s="48"/>
      <c r="I32" s="48"/>
      <c r="N32" s="3"/>
    </row>
    <row r="33" spans="1:14" ht="15.75" customHeight="1">
      <c r="A33" s="9" t="s">
        <v>22</v>
      </c>
      <c r="B33" s="44" t="s">
        <v>30</v>
      </c>
      <c r="C33" s="45"/>
      <c r="D33" s="46"/>
      <c r="E33" s="1" t="s">
        <v>24</v>
      </c>
      <c r="F33" s="47" t="s">
        <v>31</v>
      </c>
      <c r="G33" s="47"/>
      <c r="H33" s="47"/>
      <c r="I33" s="1" t="s">
        <v>24</v>
      </c>
      <c r="N33" s="3"/>
    </row>
    <row r="34" spans="1:14" ht="15.75" customHeight="1">
      <c r="A34" s="1">
        <v>18</v>
      </c>
      <c r="B34" s="44" t="s">
        <v>125</v>
      </c>
      <c r="C34" s="44"/>
      <c r="D34" s="44"/>
      <c r="E34">
        <v>25</v>
      </c>
      <c r="F34" s="44" t="s">
        <v>126</v>
      </c>
      <c r="G34" s="44"/>
      <c r="H34" s="44"/>
      <c r="I34">
        <v>10</v>
      </c>
      <c r="J34">
        <f t="shared" si="2"/>
        <v>1</v>
      </c>
      <c r="K34">
        <f t="shared" si="3"/>
        <v>0</v>
      </c>
      <c r="M34" s="3">
        <f>SUM(E34)/2.8</f>
        <v>8.9285714285714288</v>
      </c>
      <c r="N34" s="3">
        <f>SUM(I34)/2.8</f>
        <v>3.5714285714285716</v>
      </c>
    </row>
    <row r="35" spans="1:14" ht="15.75" customHeight="1">
      <c r="A35" s="48" t="s">
        <v>33</v>
      </c>
      <c r="B35" s="48"/>
      <c r="C35" s="48"/>
      <c r="D35" s="48"/>
      <c r="E35" s="48"/>
      <c r="F35" s="48"/>
      <c r="G35" s="48"/>
      <c r="H35" s="48"/>
      <c r="I35" s="48"/>
      <c r="N35" s="3"/>
    </row>
    <row r="36" spans="1:14" ht="15.75" customHeight="1">
      <c r="A36" s="48"/>
      <c r="B36" s="48"/>
      <c r="C36" s="48"/>
      <c r="D36" s="48"/>
      <c r="E36" s="48"/>
      <c r="F36" s="48"/>
      <c r="G36" s="48"/>
      <c r="H36" s="48"/>
      <c r="I36" s="48"/>
      <c r="N36" s="3"/>
    </row>
    <row r="37" spans="1:14" ht="15.75" customHeight="1">
      <c r="A37" s="9" t="s">
        <v>22</v>
      </c>
      <c r="B37" s="44" t="s">
        <v>30</v>
      </c>
      <c r="C37" s="45"/>
      <c r="D37" s="46"/>
      <c r="E37" s="1" t="s">
        <v>24</v>
      </c>
      <c r="F37" s="47" t="s">
        <v>31</v>
      </c>
      <c r="G37" s="47"/>
      <c r="H37" s="47"/>
      <c r="I37" s="1" t="s">
        <v>24</v>
      </c>
      <c r="N37" s="3"/>
    </row>
    <row r="38" spans="1:14" ht="15.75" customHeight="1">
      <c r="A38" s="1">
        <v>18</v>
      </c>
      <c r="B38" s="44" t="s">
        <v>127</v>
      </c>
      <c r="C38" s="44"/>
      <c r="D38" s="44"/>
      <c r="E38">
        <v>0</v>
      </c>
      <c r="F38" s="44" t="s">
        <v>128</v>
      </c>
      <c r="G38" s="44"/>
      <c r="H38" s="44"/>
      <c r="I38">
        <v>25</v>
      </c>
      <c r="J38">
        <f t="shared" si="2"/>
        <v>0</v>
      </c>
      <c r="K38">
        <f t="shared" si="3"/>
        <v>1</v>
      </c>
      <c r="M38" s="3">
        <f>SUM(E38)/2.8</f>
        <v>0</v>
      </c>
      <c r="N38" s="3">
        <f>SUM(I38)/2.8</f>
        <v>8.9285714285714288</v>
      </c>
    </row>
    <row r="39" spans="1:14" ht="15.75" customHeight="1">
      <c r="A39" s="1"/>
      <c r="B39" s="44"/>
      <c r="C39" s="45"/>
      <c r="D39" s="46"/>
      <c r="F39" s="44"/>
      <c r="G39" s="45"/>
      <c r="H39" s="46"/>
    </row>
  </sheetData>
  <mergeCells count="62">
    <mergeCell ref="B37:D37"/>
    <mergeCell ref="F37:H37"/>
    <mergeCell ref="B38:D38"/>
    <mergeCell ref="F38:H38"/>
    <mergeCell ref="B39:D39"/>
    <mergeCell ref="F39:H39"/>
    <mergeCell ref="B23:D23"/>
    <mergeCell ref="B24:D24"/>
    <mergeCell ref="B25:D25"/>
    <mergeCell ref="A35:I36"/>
    <mergeCell ref="A26:I27"/>
    <mergeCell ref="B28:D28"/>
    <mergeCell ref="F28:H28"/>
    <mergeCell ref="B29:D29"/>
    <mergeCell ref="F29:H29"/>
    <mergeCell ref="B30:D30"/>
    <mergeCell ref="F30:H30"/>
    <mergeCell ref="A31:I32"/>
    <mergeCell ref="B33:D33"/>
    <mergeCell ref="F33:H33"/>
    <mergeCell ref="B34:D34"/>
    <mergeCell ref="F34:H34"/>
    <mergeCell ref="B22:D22"/>
    <mergeCell ref="B15:D15"/>
    <mergeCell ref="F15:H15"/>
    <mergeCell ref="B16:D16"/>
    <mergeCell ref="F16:H16"/>
    <mergeCell ref="B17:D17"/>
    <mergeCell ref="F17:H17"/>
    <mergeCell ref="A18:I19"/>
    <mergeCell ref="B20:D20"/>
    <mergeCell ref="F20:H20"/>
    <mergeCell ref="B21:D21"/>
    <mergeCell ref="F21:H21"/>
    <mergeCell ref="F22:H22"/>
    <mergeCell ref="B12:D12"/>
    <mergeCell ref="F12:H12"/>
    <mergeCell ref="B13:D13"/>
    <mergeCell ref="F13:H13"/>
    <mergeCell ref="B14:D14"/>
    <mergeCell ref="F14:H14"/>
    <mergeCell ref="F9:H9"/>
    <mergeCell ref="B10:D10"/>
    <mergeCell ref="F10:H10"/>
    <mergeCell ref="B11:D11"/>
    <mergeCell ref="F11:H11"/>
    <mergeCell ref="F23:H23"/>
    <mergeCell ref="F24:H24"/>
    <mergeCell ref="F25:H25"/>
    <mergeCell ref="M8:N8"/>
    <mergeCell ref="A1:H2"/>
    <mergeCell ref="A3:G3"/>
    <mergeCell ref="J4:J5"/>
    <mergeCell ref="K4:K5"/>
    <mergeCell ref="M4:M5"/>
    <mergeCell ref="N4:N5"/>
    <mergeCell ref="A6:I7"/>
    <mergeCell ref="J6:J7"/>
    <mergeCell ref="K6:K7"/>
    <mergeCell ref="B8:D8"/>
    <mergeCell ref="F8:H8"/>
    <mergeCell ref="B9:D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3B2E7-73E7-48E0-B4F7-8CC14EA045F7}">
  <sheetPr>
    <outlinePr summaryBelow="0" summaryRight="0"/>
  </sheetPr>
  <dimension ref="A1:N39"/>
  <sheetViews>
    <sheetView topLeftCell="B1" workbookViewId="0">
      <selection activeCell="B25" sqref="B25:D25"/>
    </sheetView>
  </sheetViews>
  <sheetFormatPr defaultColWidth="12.5703125" defaultRowHeight="15.75" customHeight="1"/>
  <cols>
    <col min="13" max="13" width="14.28515625" bestFit="1" customWidth="1"/>
  </cols>
  <sheetData>
    <row r="1" spans="1:14" ht="12.75">
      <c r="A1" s="49" t="s">
        <v>39</v>
      </c>
      <c r="B1" s="46"/>
      <c r="C1" s="46"/>
      <c r="D1" s="46"/>
      <c r="E1" s="46"/>
      <c r="F1" s="46"/>
      <c r="G1" s="46"/>
      <c r="H1" s="46"/>
    </row>
    <row r="2" spans="1:14" ht="15.75" customHeight="1">
      <c r="A2" s="46"/>
      <c r="B2" s="46"/>
      <c r="C2" s="46"/>
      <c r="D2" s="46"/>
      <c r="E2" s="46"/>
      <c r="F2" s="46"/>
      <c r="G2" s="46"/>
      <c r="H2" s="46"/>
    </row>
    <row r="3" spans="1:14" ht="15.75" customHeight="1">
      <c r="A3" s="50" t="s">
        <v>16</v>
      </c>
      <c r="B3" s="50"/>
      <c r="C3" s="50"/>
      <c r="D3" s="50"/>
      <c r="E3" s="50"/>
      <c r="F3" s="50"/>
      <c r="G3" s="50"/>
    </row>
    <row r="4" spans="1:14" ht="15.75" customHeight="1">
      <c r="J4" s="51" t="s">
        <v>40</v>
      </c>
      <c r="K4" s="51" t="s">
        <v>41</v>
      </c>
      <c r="M4" s="51" t="s">
        <v>40</v>
      </c>
      <c r="N4" s="51" t="s">
        <v>41</v>
      </c>
    </row>
    <row r="5" spans="1:14" ht="15.75" customHeight="1">
      <c r="J5" s="51"/>
      <c r="K5" s="51"/>
      <c r="M5" s="51"/>
      <c r="N5" s="51"/>
    </row>
    <row r="6" spans="1:14" ht="15.75" customHeight="1">
      <c r="A6" s="48" t="s">
        <v>19</v>
      </c>
      <c r="B6" s="48"/>
      <c r="C6" s="48"/>
      <c r="D6" s="48"/>
      <c r="E6" s="48"/>
      <c r="F6" s="48"/>
      <c r="G6" s="48"/>
      <c r="H6" s="48"/>
      <c r="I6" s="48"/>
      <c r="J6" s="52">
        <f>SUM(J9:J38)</f>
        <v>8</v>
      </c>
      <c r="K6" s="52">
        <f>SUM(K9:K38)</f>
        <v>10</v>
      </c>
      <c r="L6" t="s">
        <v>20</v>
      </c>
      <c r="M6" s="3">
        <f>SUM(M9,M21,M29,M34,M38)</f>
        <v>110.71428571428572</v>
      </c>
      <c r="N6" s="3">
        <f>SUM(N9,N21,N29,N34,N38)</f>
        <v>129.71428571428572</v>
      </c>
    </row>
    <row r="7" spans="1:14" ht="12.75" customHeight="1">
      <c r="A7" s="48"/>
      <c r="B7" s="48"/>
      <c r="C7" s="48"/>
      <c r="D7" s="48"/>
      <c r="E7" s="48"/>
      <c r="F7" s="48"/>
      <c r="G7" s="48"/>
      <c r="H7" s="48"/>
      <c r="I7" s="48"/>
      <c r="J7" s="52"/>
      <c r="K7" s="52"/>
      <c r="L7" t="s">
        <v>21</v>
      </c>
      <c r="M7" s="2">
        <f>M6/162</f>
        <v>0.68342151675485019</v>
      </c>
      <c r="N7" s="2">
        <f>N6/162</f>
        <v>0.80070546737213411</v>
      </c>
    </row>
    <row r="8" spans="1:14" ht="12.75">
      <c r="A8" s="9" t="s">
        <v>22</v>
      </c>
      <c r="B8" s="44" t="s">
        <v>23</v>
      </c>
      <c r="C8" s="45"/>
      <c r="D8" s="46"/>
      <c r="E8" s="1" t="s">
        <v>24</v>
      </c>
      <c r="F8" s="47" t="s">
        <v>25</v>
      </c>
      <c r="G8" s="47"/>
      <c r="H8" s="47"/>
      <c r="I8" s="1" t="s">
        <v>24</v>
      </c>
      <c r="J8" s="1" t="s">
        <v>26</v>
      </c>
      <c r="K8" s="1" t="s">
        <v>26</v>
      </c>
      <c r="M8" s="44" t="s">
        <v>27</v>
      </c>
      <c r="N8" s="44"/>
    </row>
    <row r="9" spans="1:14" ht="12.75">
      <c r="A9" s="1">
        <v>1</v>
      </c>
      <c r="B9" s="44" t="s">
        <v>129</v>
      </c>
      <c r="C9" s="44"/>
      <c r="D9" s="44"/>
      <c r="E9" s="1">
        <v>2</v>
      </c>
      <c r="F9" s="47" t="s">
        <v>130</v>
      </c>
      <c r="G9" s="47"/>
      <c r="H9" s="47"/>
      <c r="I9" s="1">
        <v>9</v>
      </c>
      <c r="J9">
        <f>IF(E9=9,1,0)</f>
        <v>0</v>
      </c>
      <c r="K9">
        <f t="shared" ref="K9:K25" si="0">IF(I9=9,1,0)</f>
        <v>1</v>
      </c>
      <c r="M9">
        <f>SUM(E9:E17)</f>
        <v>42</v>
      </c>
      <c r="N9">
        <f>SUM(I9:I17)</f>
        <v>75</v>
      </c>
    </row>
    <row r="10" spans="1:14" ht="12.75">
      <c r="A10" s="1">
        <v>2</v>
      </c>
      <c r="B10" s="44" t="s">
        <v>131</v>
      </c>
      <c r="C10" s="44"/>
      <c r="D10" s="44"/>
      <c r="E10" s="1">
        <v>2</v>
      </c>
      <c r="F10" s="47" t="s">
        <v>132</v>
      </c>
      <c r="G10" s="47"/>
      <c r="H10" s="47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2.75">
      <c r="A11" s="1">
        <v>3</v>
      </c>
      <c r="B11" s="44" t="s">
        <v>133</v>
      </c>
      <c r="C11" s="44"/>
      <c r="D11" s="44"/>
      <c r="E11" s="1">
        <v>7</v>
      </c>
      <c r="F11" s="47" t="s">
        <v>134</v>
      </c>
      <c r="G11" s="47"/>
      <c r="H11" s="47"/>
      <c r="I11" s="1">
        <v>9</v>
      </c>
      <c r="J11">
        <f t="shared" si="1"/>
        <v>0</v>
      </c>
      <c r="K11">
        <f t="shared" si="0"/>
        <v>1</v>
      </c>
    </row>
    <row r="12" spans="1:14" ht="12.75">
      <c r="A12" s="1">
        <v>4</v>
      </c>
      <c r="B12" s="44" t="s">
        <v>135</v>
      </c>
      <c r="C12" s="44"/>
      <c r="D12" s="44"/>
      <c r="E12" s="1">
        <v>7</v>
      </c>
      <c r="F12" s="47" t="s">
        <v>136</v>
      </c>
      <c r="G12" s="47"/>
      <c r="H12" s="47"/>
      <c r="I12" s="1">
        <v>9</v>
      </c>
      <c r="J12">
        <f t="shared" si="1"/>
        <v>0</v>
      </c>
      <c r="K12">
        <f t="shared" si="0"/>
        <v>1</v>
      </c>
    </row>
    <row r="13" spans="1:14" ht="12.75">
      <c r="A13" s="1">
        <v>5</v>
      </c>
      <c r="B13" s="44" t="s">
        <v>129</v>
      </c>
      <c r="C13" s="44"/>
      <c r="D13" s="44"/>
      <c r="E13" s="1">
        <v>5</v>
      </c>
      <c r="F13" s="47" t="s">
        <v>132</v>
      </c>
      <c r="G13" s="47"/>
      <c r="H13" s="47"/>
      <c r="I13" s="1">
        <v>9</v>
      </c>
      <c r="J13">
        <f t="shared" si="1"/>
        <v>0</v>
      </c>
      <c r="K13">
        <f t="shared" si="0"/>
        <v>1</v>
      </c>
    </row>
    <row r="14" spans="1:14" ht="12.75">
      <c r="A14" s="1">
        <v>6</v>
      </c>
      <c r="B14" s="44" t="s">
        <v>131</v>
      </c>
      <c r="C14" s="44"/>
      <c r="D14" s="44"/>
      <c r="E14" s="1">
        <v>1</v>
      </c>
      <c r="F14" s="47" t="s">
        <v>130</v>
      </c>
      <c r="G14" s="47"/>
      <c r="H14" s="47"/>
      <c r="I14" s="1">
        <v>9</v>
      </c>
      <c r="J14">
        <f t="shared" si="1"/>
        <v>0</v>
      </c>
      <c r="K14">
        <f t="shared" si="0"/>
        <v>1</v>
      </c>
    </row>
    <row r="15" spans="1:14" ht="12.75">
      <c r="A15" s="1">
        <v>7</v>
      </c>
      <c r="B15" s="44" t="s">
        <v>133</v>
      </c>
      <c r="C15" s="44"/>
      <c r="D15" s="44"/>
      <c r="E15" s="1">
        <v>9</v>
      </c>
      <c r="F15" s="47" t="s">
        <v>136</v>
      </c>
      <c r="G15" s="47"/>
      <c r="H15" s="47"/>
      <c r="I15" s="1">
        <v>4</v>
      </c>
      <c r="J15">
        <f t="shared" si="1"/>
        <v>1</v>
      </c>
      <c r="K15">
        <f t="shared" si="0"/>
        <v>0</v>
      </c>
    </row>
    <row r="16" spans="1:14" ht="12.75">
      <c r="A16" s="1">
        <v>8</v>
      </c>
      <c r="B16" s="44" t="s">
        <v>135</v>
      </c>
      <c r="C16" s="44"/>
      <c r="D16" s="44"/>
      <c r="E16" s="1">
        <v>9</v>
      </c>
      <c r="F16" s="47" t="s">
        <v>134</v>
      </c>
      <c r="G16" s="47"/>
      <c r="H16" s="47"/>
      <c r="I16" s="1">
        <v>8</v>
      </c>
      <c r="J16">
        <f t="shared" si="1"/>
        <v>1</v>
      </c>
      <c r="K16">
        <f t="shared" si="0"/>
        <v>0</v>
      </c>
    </row>
    <row r="17" spans="1:14" ht="12.75">
      <c r="A17" s="1">
        <v>9</v>
      </c>
      <c r="B17" s="44" t="s">
        <v>297</v>
      </c>
      <c r="C17" s="44"/>
      <c r="D17" s="44"/>
      <c r="E17" s="1">
        <v>0</v>
      </c>
      <c r="F17" s="47" t="s">
        <v>296</v>
      </c>
      <c r="G17" s="47"/>
      <c r="H17" s="47"/>
      <c r="I17" s="1">
        <v>9</v>
      </c>
      <c r="J17">
        <f t="shared" si="1"/>
        <v>0</v>
      </c>
      <c r="K17">
        <f t="shared" si="0"/>
        <v>1</v>
      </c>
    </row>
    <row r="18" spans="1:14" ht="12.75" customHeight="1">
      <c r="A18" s="48" t="s">
        <v>28</v>
      </c>
      <c r="B18" s="48"/>
      <c r="C18" s="48"/>
      <c r="D18" s="48"/>
      <c r="E18" s="48"/>
      <c r="F18" s="48"/>
      <c r="G18" s="48"/>
      <c r="H18" s="48"/>
      <c r="I18" s="48"/>
    </row>
    <row r="19" spans="1:14" ht="12.75" customHeight="1">
      <c r="A19" s="48"/>
      <c r="B19" s="48"/>
      <c r="C19" s="48"/>
      <c r="D19" s="48"/>
      <c r="E19" s="48"/>
      <c r="F19" s="48"/>
      <c r="G19" s="48"/>
      <c r="H19" s="48"/>
      <c r="I19" s="48"/>
    </row>
    <row r="20" spans="1:14" ht="12.75">
      <c r="A20" s="9" t="s">
        <v>22</v>
      </c>
      <c r="B20" s="44" t="s">
        <v>23</v>
      </c>
      <c r="C20" s="45"/>
      <c r="D20" s="46"/>
      <c r="E20" s="1" t="s">
        <v>24</v>
      </c>
      <c r="F20" s="47" t="s">
        <v>25</v>
      </c>
      <c r="G20" s="47"/>
      <c r="H20" s="47"/>
      <c r="I20" s="1" t="s">
        <v>24</v>
      </c>
    </row>
    <row r="21" spans="1:14" ht="12.75">
      <c r="A21" s="1">
        <v>13</v>
      </c>
      <c r="B21" s="44" t="s">
        <v>139</v>
      </c>
      <c r="C21" s="45"/>
      <c r="D21" s="46"/>
      <c r="E21">
        <v>9</v>
      </c>
      <c r="F21" s="44" t="s">
        <v>140</v>
      </c>
      <c r="G21" s="45"/>
      <c r="H21" s="46"/>
      <c r="I21">
        <v>1</v>
      </c>
      <c r="J21">
        <f t="shared" si="1"/>
        <v>1</v>
      </c>
      <c r="K21">
        <f t="shared" si="0"/>
        <v>0</v>
      </c>
      <c r="M21">
        <f>SUM(E21:E25)</f>
        <v>43</v>
      </c>
      <c r="N21">
        <f>SUM(I21:I25)</f>
        <v>24</v>
      </c>
    </row>
    <row r="22" spans="1:14" ht="12.75">
      <c r="A22" s="1">
        <v>14</v>
      </c>
      <c r="B22" s="44" t="s">
        <v>141</v>
      </c>
      <c r="C22" s="45"/>
      <c r="D22" s="46"/>
      <c r="E22">
        <v>7</v>
      </c>
      <c r="F22" s="44" t="s">
        <v>142</v>
      </c>
      <c r="G22" s="45"/>
      <c r="H22" s="46"/>
      <c r="I22">
        <v>9</v>
      </c>
      <c r="J22">
        <f t="shared" si="1"/>
        <v>0</v>
      </c>
      <c r="K22">
        <f t="shared" si="0"/>
        <v>1</v>
      </c>
    </row>
    <row r="23" spans="1:14" ht="12.75">
      <c r="A23" s="1">
        <v>15</v>
      </c>
      <c r="B23" s="44" t="s">
        <v>139</v>
      </c>
      <c r="C23" s="45"/>
      <c r="D23" s="46"/>
      <c r="E23">
        <v>9</v>
      </c>
      <c r="F23" s="44" t="s">
        <v>142</v>
      </c>
      <c r="G23" s="45"/>
      <c r="H23" s="46"/>
      <c r="I23">
        <v>6</v>
      </c>
      <c r="J23">
        <f t="shared" si="1"/>
        <v>1</v>
      </c>
      <c r="K23">
        <f t="shared" si="0"/>
        <v>0</v>
      </c>
    </row>
    <row r="24" spans="1:14" ht="12.75">
      <c r="A24" s="1">
        <v>16</v>
      </c>
      <c r="B24" s="44" t="s">
        <v>141</v>
      </c>
      <c r="C24" s="45"/>
      <c r="D24" s="46"/>
      <c r="E24">
        <v>9</v>
      </c>
      <c r="F24" s="44" t="s">
        <v>140</v>
      </c>
      <c r="G24" s="45"/>
      <c r="H24" s="46"/>
      <c r="I24">
        <v>3</v>
      </c>
      <c r="J24">
        <f t="shared" si="1"/>
        <v>1</v>
      </c>
      <c r="K24">
        <f t="shared" si="0"/>
        <v>0</v>
      </c>
    </row>
    <row r="25" spans="1:14" ht="12.75">
      <c r="A25" s="1">
        <v>17</v>
      </c>
      <c r="B25" s="44" t="s">
        <v>143</v>
      </c>
      <c r="C25" s="45"/>
      <c r="D25" s="46"/>
      <c r="E25">
        <v>9</v>
      </c>
      <c r="F25" s="44" t="s">
        <v>144</v>
      </c>
      <c r="G25" s="45"/>
      <c r="H25" s="46"/>
      <c r="I25">
        <v>5</v>
      </c>
      <c r="J25">
        <f t="shared" si="1"/>
        <v>1</v>
      </c>
      <c r="K25">
        <f t="shared" si="0"/>
        <v>0</v>
      </c>
    </row>
    <row r="26" spans="1:14" ht="12.75">
      <c r="A26" s="48" t="s">
        <v>29</v>
      </c>
      <c r="B26" s="48"/>
      <c r="C26" s="48"/>
      <c r="D26" s="48"/>
      <c r="E26" s="48"/>
      <c r="F26" s="48"/>
      <c r="G26" s="48"/>
      <c r="H26" s="48"/>
      <c r="I26" s="48"/>
    </row>
    <row r="27" spans="1:14" ht="12.75">
      <c r="A27" s="48"/>
      <c r="B27" s="48"/>
      <c r="C27" s="48"/>
      <c r="D27" s="48"/>
      <c r="E27" s="48"/>
      <c r="F27" s="48"/>
      <c r="G27" s="48"/>
      <c r="H27" s="48"/>
      <c r="I27" s="48"/>
    </row>
    <row r="28" spans="1:14" ht="12.75">
      <c r="A28" s="9" t="s">
        <v>22</v>
      </c>
      <c r="B28" s="44" t="s">
        <v>30</v>
      </c>
      <c r="C28" s="45"/>
      <c r="D28" s="46"/>
      <c r="E28" s="1" t="s">
        <v>24</v>
      </c>
      <c r="F28" s="47" t="s">
        <v>31</v>
      </c>
      <c r="G28" s="47"/>
      <c r="H28" s="47"/>
      <c r="I28" s="1" t="s">
        <v>24</v>
      </c>
    </row>
    <row r="29" spans="1:14" ht="15.75" customHeight="1">
      <c r="A29" s="1">
        <v>18</v>
      </c>
      <c r="B29" s="44" t="s">
        <v>145</v>
      </c>
      <c r="C29" s="44"/>
      <c r="D29" s="44"/>
      <c r="E29">
        <v>22</v>
      </c>
      <c r="F29" s="44" t="s">
        <v>146</v>
      </c>
      <c r="G29" s="44"/>
      <c r="H29" s="44"/>
      <c r="I29">
        <v>25</v>
      </c>
      <c r="J29">
        <f>IF(E29=25,1,0)</f>
        <v>0</v>
      </c>
      <c r="K29">
        <f>IF(I29=25,1,0)</f>
        <v>1</v>
      </c>
      <c r="M29" s="3">
        <f>SUM(E29:E30)/2.8</f>
        <v>16.785714285714288</v>
      </c>
      <c r="N29" s="3">
        <f>SUM(I29:I30)/2.8</f>
        <v>17.5</v>
      </c>
    </row>
    <row r="30" spans="1:14" ht="15.75" customHeight="1">
      <c r="A30" s="1">
        <v>19</v>
      </c>
      <c r="B30" s="44" t="s">
        <v>147</v>
      </c>
      <c r="C30" s="44"/>
      <c r="D30" s="44"/>
      <c r="E30">
        <v>25</v>
      </c>
      <c r="F30" s="44" t="s">
        <v>148</v>
      </c>
      <c r="G30" s="44"/>
      <c r="H30" s="44"/>
      <c r="I30">
        <v>24</v>
      </c>
      <c r="J30">
        <f t="shared" ref="J30:J38" si="2">IF(E30=25,1,0)</f>
        <v>1</v>
      </c>
      <c r="K30">
        <f t="shared" ref="K30:K38" si="3">IF(I30=25,1,0)</f>
        <v>0</v>
      </c>
      <c r="N30" s="3"/>
    </row>
    <row r="31" spans="1:14" ht="15.75" customHeight="1">
      <c r="A31" s="48" t="s">
        <v>32</v>
      </c>
      <c r="B31" s="48"/>
      <c r="C31" s="48"/>
      <c r="D31" s="48"/>
      <c r="E31" s="48"/>
      <c r="F31" s="48"/>
      <c r="G31" s="48"/>
      <c r="H31" s="48"/>
      <c r="I31" s="48"/>
      <c r="N31" s="3"/>
    </row>
    <row r="32" spans="1:14" ht="15.75" customHeight="1">
      <c r="A32" s="48"/>
      <c r="B32" s="48"/>
      <c r="C32" s="48"/>
      <c r="D32" s="48"/>
      <c r="E32" s="48"/>
      <c r="F32" s="48"/>
      <c r="G32" s="48"/>
      <c r="H32" s="48"/>
      <c r="I32" s="48"/>
      <c r="N32" s="3"/>
    </row>
    <row r="33" spans="1:14" ht="15.75" customHeight="1">
      <c r="A33" s="9" t="s">
        <v>22</v>
      </c>
      <c r="B33" s="44" t="s">
        <v>30</v>
      </c>
      <c r="C33" s="45"/>
      <c r="D33" s="46"/>
      <c r="E33" s="1" t="s">
        <v>24</v>
      </c>
      <c r="F33" s="47" t="s">
        <v>31</v>
      </c>
      <c r="G33" s="47"/>
      <c r="H33" s="47"/>
      <c r="I33" s="1" t="s">
        <v>24</v>
      </c>
      <c r="N33" s="3"/>
    </row>
    <row r="34" spans="1:14" ht="15.75" customHeight="1">
      <c r="A34" s="1">
        <v>18</v>
      </c>
      <c r="B34" s="44" t="s">
        <v>149</v>
      </c>
      <c r="C34" s="44"/>
      <c r="D34" s="44"/>
      <c r="E34">
        <v>25</v>
      </c>
      <c r="F34" s="44" t="s">
        <v>150</v>
      </c>
      <c r="G34" s="44"/>
      <c r="H34" s="44"/>
      <c r="I34">
        <v>12</v>
      </c>
      <c r="J34">
        <f t="shared" si="2"/>
        <v>1</v>
      </c>
      <c r="K34">
        <f t="shared" si="3"/>
        <v>0</v>
      </c>
      <c r="M34" s="3">
        <f>SUM(E34)/2.8</f>
        <v>8.9285714285714288</v>
      </c>
      <c r="N34" s="3">
        <f>SUM(I34)/2.8</f>
        <v>4.2857142857142856</v>
      </c>
    </row>
    <row r="35" spans="1:14" ht="15.75" customHeight="1">
      <c r="A35" s="48" t="s">
        <v>33</v>
      </c>
      <c r="B35" s="48"/>
      <c r="C35" s="48"/>
      <c r="D35" s="48"/>
      <c r="E35" s="48"/>
      <c r="F35" s="48"/>
      <c r="G35" s="48"/>
      <c r="H35" s="48"/>
      <c r="I35" s="48"/>
      <c r="N35" s="3"/>
    </row>
    <row r="36" spans="1:14" ht="15.75" customHeight="1">
      <c r="A36" s="48"/>
      <c r="B36" s="48"/>
      <c r="C36" s="48"/>
      <c r="D36" s="48"/>
      <c r="E36" s="48"/>
      <c r="F36" s="48"/>
      <c r="G36" s="48"/>
      <c r="H36" s="48"/>
      <c r="I36" s="48"/>
      <c r="N36" s="3"/>
    </row>
    <row r="37" spans="1:14" ht="15.75" customHeight="1">
      <c r="A37" s="9" t="s">
        <v>22</v>
      </c>
      <c r="B37" s="44" t="s">
        <v>30</v>
      </c>
      <c r="C37" s="45"/>
      <c r="D37" s="46"/>
      <c r="E37" s="1" t="s">
        <v>24</v>
      </c>
      <c r="F37" s="47" t="s">
        <v>31</v>
      </c>
      <c r="G37" s="47"/>
      <c r="H37" s="47"/>
      <c r="I37" s="1" t="s">
        <v>24</v>
      </c>
      <c r="N37" s="3"/>
    </row>
    <row r="38" spans="1:14" ht="15.75" customHeight="1">
      <c r="A38" s="1">
        <v>18</v>
      </c>
      <c r="B38" s="44" t="s">
        <v>137</v>
      </c>
      <c r="C38" s="44"/>
      <c r="D38" s="44"/>
      <c r="E38">
        <v>0</v>
      </c>
      <c r="F38" s="44" t="s">
        <v>151</v>
      </c>
      <c r="G38" s="44"/>
      <c r="H38" s="44"/>
      <c r="I38">
        <v>25</v>
      </c>
      <c r="J38">
        <f t="shared" si="2"/>
        <v>0</v>
      </c>
      <c r="K38">
        <f t="shared" si="3"/>
        <v>1</v>
      </c>
      <c r="M38" s="3">
        <f>SUM(E38)/2.8</f>
        <v>0</v>
      </c>
      <c r="N38" s="3">
        <f>SUM(I38)/2.8</f>
        <v>8.9285714285714288</v>
      </c>
    </row>
    <row r="39" spans="1:14" ht="15.75" customHeight="1">
      <c r="A39" s="1"/>
      <c r="B39" s="44"/>
      <c r="C39" s="45"/>
      <c r="D39" s="46"/>
      <c r="F39" s="44"/>
      <c r="G39" s="45"/>
      <c r="H39" s="46"/>
    </row>
  </sheetData>
  <mergeCells count="62">
    <mergeCell ref="B37:D37"/>
    <mergeCell ref="F37:H37"/>
    <mergeCell ref="B38:D38"/>
    <mergeCell ref="F38:H38"/>
    <mergeCell ref="B39:D39"/>
    <mergeCell ref="F39:H39"/>
    <mergeCell ref="A35:I36"/>
    <mergeCell ref="A26:I27"/>
    <mergeCell ref="B28:D28"/>
    <mergeCell ref="F28:H28"/>
    <mergeCell ref="B29:D29"/>
    <mergeCell ref="F29:H29"/>
    <mergeCell ref="B30:D30"/>
    <mergeCell ref="F30:H30"/>
    <mergeCell ref="A31:I32"/>
    <mergeCell ref="B33:D33"/>
    <mergeCell ref="F33:H33"/>
    <mergeCell ref="B34:D34"/>
    <mergeCell ref="F34:H34"/>
    <mergeCell ref="B23:D23"/>
    <mergeCell ref="F23:H23"/>
    <mergeCell ref="B24:D24"/>
    <mergeCell ref="F24:H24"/>
    <mergeCell ref="B25:D25"/>
    <mergeCell ref="F25:H25"/>
    <mergeCell ref="B22:D22"/>
    <mergeCell ref="F22:H22"/>
    <mergeCell ref="B15:D15"/>
    <mergeCell ref="F15:H15"/>
    <mergeCell ref="B16:D16"/>
    <mergeCell ref="F16:H16"/>
    <mergeCell ref="B17:D17"/>
    <mergeCell ref="F17:H17"/>
    <mergeCell ref="A18:I19"/>
    <mergeCell ref="B20:D20"/>
    <mergeCell ref="F20:H20"/>
    <mergeCell ref="B21:D21"/>
    <mergeCell ref="F21:H21"/>
    <mergeCell ref="B12:D12"/>
    <mergeCell ref="F12:H12"/>
    <mergeCell ref="B13:D13"/>
    <mergeCell ref="F13:H13"/>
    <mergeCell ref="B14:D14"/>
    <mergeCell ref="F14:H14"/>
    <mergeCell ref="B9:D9"/>
    <mergeCell ref="F9:H9"/>
    <mergeCell ref="B10:D10"/>
    <mergeCell ref="F10:H10"/>
    <mergeCell ref="B11:D11"/>
    <mergeCell ref="F11:H11"/>
    <mergeCell ref="M8:N8"/>
    <mergeCell ref="A1:H2"/>
    <mergeCell ref="A3:G3"/>
    <mergeCell ref="J4:J5"/>
    <mergeCell ref="K4:K5"/>
    <mergeCell ref="M4:M5"/>
    <mergeCell ref="N4:N5"/>
    <mergeCell ref="A6:I7"/>
    <mergeCell ref="J6:J7"/>
    <mergeCell ref="K6:K7"/>
    <mergeCell ref="B8:D8"/>
    <mergeCell ref="F8:H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03277-4879-4DB3-8C5B-B19078D17A7A}">
  <sheetPr>
    <outlinePr summaryBelow="0" summaryRight="0"/>
  </sheetPr>
  <dimension ref="A1:N39"/>
  <sheetViews>
    <sheetView topLeftCell="B1" workbookViewId="0">
      <selection activeCell="L21" sqref="L21"/>
    </sheetView>
  </sheetViews>
  <sheetFormatPr defaultColWidth="12.5703125" defaultRowHeight="15.75" customHeight="1"/>
  <cols>
    <col min="13" max="13" width="14.28515625" bestFit="1" customWidth="1"/>
  </cols>
  <sheetData>
    <row r="1" spans="1:14" ht="12.75">
      <c r="A1" s="49" t="s">
        <v>152</v>
      </c>
      <c r="B1" s="46"/>
      <c r="C1" s="46"/>
      <c r="D1" s="46"/>
      <c r="E1" s="46"/>
      <c r="F1" s="46"/>
      <c r="G1" s="46"/>
      <c r="H1" s="46"/>
    </row>
    <row r="2" spans="1:14" ht="15.75" customHeight="1">
      <c r="A2" s="46"/>
      <c r="B2" s="46"/>
      <c r="C2" s="46"/>
      <c r="D2" s="46"/>
      <c r="E2" s="46"/>
      <c r="F2" s="46"/>
      <c r="G2" s="46"/>
      <c r="H2" s="46"/>
    </row>
    <row r="3" spans="1:14" ht="15.75" customHeight="1">
      <c r="A3" s="50" t="s">
        <v>16</v>
      </c>
      <c r="B3" s="50"/>
      <c r="C3" s="50"/>
      <c r="D3" s="50"/>
      <c r="E3" s="50"/>
      <c r="F3" s="50"/>
      <c r="G3" s="50"/>
    </row>
    <row r="4" spans="1:14" ht="15.75" customHeight="1">
      <c r="J4" s="51" t="s">
        <v>17</v>
      </c>
      <c r="K4" s="51" t="s">
        <v>38</v>
      </c>
      <c r="M4" s="51" t="s">
        <v>17</v>
      </c>
      <c r="N4" s="51" t="s">
        <v>38</v>
      </c>
    </row>
    <row r="5" spans="1:14" ht="15.75" customHeight="1">
      <c r="J5" s="51"/>
      <c r="K5" s="51"/>
      <c r="M5" s="51"/>
      <c r="N5" s="51"/>
    </row>
    <row r="6" spans="1:14" ht="15.75" customHeight="1">
      <c r="A6" s="48" t="s">
        <v>19</v>
      </c>
      <c r="B6" s="48"/>
      <c r="C6" s="48"/>
      <c r="D6" s="48"/>
      <c r="E6" s="48"/>
      <c r="F6" s="48"/>
      <c r="G6" s="48"/>
      <c r="H6" s="48"/>
      <c r="I6" s="48"/>
      <c r="J6" s="52">
        <f>SUM(J9:J38)</f>
        <v>1</v>
      </c>
      <c r="K6" s="52">
        <f>SUM(K9:K38)</f>
        <v>17</v>
      </c>
      <c r="L6" t="s">
        <v>20</v>
      </c>
      <c r="M6" s="3">
        <f>SUM(M9,M21,M29,M34,M38)</f>
        <v>100.21428571428572</v>
      </c>
      <c r="N6" s="3">
        <f>SUM(N9,N21,N29,N34,N38)</f>
        <v>156.71428571428569</v>
      </c>
    </row>
    <row r="7" spans="1:14" ht="12.75" customHeight="1">
      <c r="A7" s="48"/>
      <c r="B7" s="48"/>
      <c r="C7" s="48"/>
      <c r="D7" s="48"/>
      <c r="E7" s="48"/>
      <c r="F7" s="48"/>
      <c r="G7" s="48"/>
      <c r="H7" s="48"/>
      <c r="I7" s="48"/>
      <c r="J7" s="52"/>
      <c r="K7" s="52"/>
      <c r="L7" t="s">
        <v>21</v>
      </c>
      <c r="M7" s="2">
        <f>M6/162</f>
        <v>0.61860670194003531</v>
      </c>
      <c r="N7" s="2">
        <f>N6/162</f>
        <v>0.96737213403880062</v>
      </c>
    </row>
    <row r="8" spans="1:14" ht="12.75">
      <c r="A8" s="9" t="s">
        <v>22</v>
      </c>
      <c r="B8" s="44" t="s">
        <v>23</v>
      </c>
      <c r="C8" s="45"/>
      <c r="D8" s="46"/>
      <c r="E8" s="1" t="s">
        <v>24</v>
      </c>
      <c r="F8" s="47" t="s">
        <v>25</v>
      </c>
      <c r="G8" s="47"/>
      <c r="H8" s="47"/>
      <c r="I8" s="1" t="s">
        <v>24</v>
      </c>
      <c r="J8" s="1" t="s">
        <v>26</v>
      </c>
      <c r="K8" s="1" t="s">
        <v>26</v>
      </c>
      <c r="M8" s="44" t="s">
        <v>27</v>
      </c>
      <c r="N8" s="44"/>
    </row>
    <row r="9" spans="1:14" ht="12.75">
      <c r="A9" s="1">
        <v>1</v>
      </c>
      <c r="B9" s="44" t="s">
        <v>153</v>
      </c>
      <c r="C9" s="44"/>
      <c r="D9" s="44"/>
      <c r="E9" s="1">
        <v>3</v>
      </c>
      <c r="F9" s="47" t="s">
        <v>104</v>
      </c>
      <c r="G9" s="47"/>
      <c r="H9" s="47"/>
      <c r="I9" s="1">
        <v>9</v>
      </c>
      <c r="J9">
        <f>IF(E9=9,1,0)</f>
        <v>0</v>
      </c>
      <c r="K9">
        <f t="shared" ref="K9:K25" si="0">IF(I9=9,1,0)</f>
        <v>1</v>
      </c>
      <c r="M9">
        <f>SUM(E9:E17)</f>
        <v>39</v>
      </c>
      <c r="N9">
        <f>SUM(I9:I17)</f>
        <v>81</v>
      </c>
    </row>
    <row r="10" spans="1:14" ht="12.75">
      <c r="A10" s="1">
        <v>2</v>
      </c>
      <c r="B10" s="44" t="s">
        <v>154</v>
      </c>
      <c r="C10" s="44"/>
      <c r="D10" s="44"/>
      <c r="E10" s="1">
        <v>2</v>
      </c>
      <c r="F10" s="47" t="s">
        <v>155</v>
      </c>
      <c r="G10" s="47"/>
      <c r="H10" s="47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2.75">
      <c r="A11" s="1">
        <v>3</v>
      </c>
      <c r="B11" s="44" t="s">
        <v>156</v>
      </c>
      <c r="C11" s="44"/>
      <c r="D11" s="44"/>
      <c r="E11" s="1">
        <v>3</v>
      </c>
      <c r="F11" s="47" t="s">
        <v>157</v>
      </c>
      <c r="G11" s="47"/>
      <c r="H11" s="47"/>
      <c r="I11" s="1">
        <v>9</v>
      </c>
      <c r="J11">
        <f t="shared" si="1"/>
        <v>0</v>
      </c>
      <c r="K11">
        <f t="shared" si="0"/>
        <v>1</v>
      </c>
    </row>
    <row r="12" spans="1:14" ht="12.75">
      <c r="A12" s="1">
        <v>4</v>
      </c>
      <c r="B12" s="44" t="s">
        <v>158</v>
      </c>
      <c r="C12" s="44"/>
      <c r="D12" s="44"/>
      <c r="E12" s="1">
        <v>5</v>
      </c>
      <c r="F12" s="47" t="s">
        <v>159</v>
      </c>
      <c r="G12" s="47"/>
      <c r="H12" s="47"/>
      <c r="I12" s="1">
        <v>9</v>
      </c>
      <c r="J12">
        <f t="shared" si="1"/>
        <v>0</v>
      </c>
      <c r="K12">
        <f t="shared" si="0"/>
        <v>1</v>
      </c>
    </row>
    <row r="13" spans="1:14" ht="12.75">
      <c r="A13" s="1">
        <v>5</v>
      </c>
      <c r="B13" s="55" t="s">
        <v>160</v>
      </c>
      <c r="C13" s="44"/>
      <c r="D13" s="44"/>
      <c r="E13" s="1">
        <v>8</v>
      </c>
      <c r="F13" s="47" t="s">
        <v>161</v>
      </c>
      <c r="G13" s="47"/>
      <c r="H13" s="47"/>
      <c r="I13" s="1">
        <v>9</v>
      </c>
      <c r="J13">
        <f t="shared" si="1"/>
        <v>0</v>
      </c>
      <c r="K13">
        <f t="shared" si="0"/>
        <v>1</v>
      </c>
    </row>
    <row r="14" spans="1:14" ht="12.75">
      <c r="A14" s="1">
        <v>6</v>
      </c>
      <c r="B14" s="44" t="s">
        <v>154</v>
      </c>
      <c r="C14" s="44"/>
      <c r="D14" s="44"/>
      <c r="E14" s="1">
        <v>3</v>
      </c>
      <c r="F14" s="47" t="s">
        <v>104</v>
      </c>
      <c r="G14" s="47"/>
      <c r="H14" s="47"/>
      <c r="I14" s="1">
        <v>9</v>
      </c>
      <c r="J14">
        <f t="shared" si="1"/>
        <v>0</v>
      </c>
      <c r="K14">
        <f t="shared" si="0"/>
        <v>1</v>
      </c>
    </row>
    <row r="15" spans="1:14" ht="12.75">
      <c r="A15" s="1">
        <v>7</v>
      </c>
      <c r="B15" s="44" t="s">
        <v>153</v>
      </c>
      <c r="C15" s="44"/>
      <c r="D15" s="44"/>
      <c r="E15" s="1">
        <v>1</v>
      </c>
      <c r="F15" s="47" t="s">
        <v>155</v>
      </c>
      <c r="G15" s="47"/>
      <c r="H15" s="47"/>
      <c r="I15" s="1">
        <v>9</v>
      </c>
      <c r="J15">
        <f t="shared" si="1"/>
        <v>0</v>
      </c>
      <c r="K15">
        <f t="shared" si="0"/>
        <v>1</v>
      </c>
    </row>
    <row r="16" spans="1:14" ht="12.75">
      <c r="A16" s="1">
        <v>8</v>
      </c>
      <c r="B16" s="44" t="s">
        <v>160</v>
      </c>
      <c r="C16" s="44"/>
      <c r="D16" s="44"/>
      <c r="E16" s="1">
        <v>7</v>
      </c>
      <c r="F16" s="47" t="s">
        <v>159</v>
      </c>
      <c r="G16" s="47"/>
      <c r="H16" s="47"/>
      <c r="I16" s="1">
        <v>9</v>
      </c>
      <c r="J16">
        <f t="shared" si="1"/>
        <v>0</v>
      </c>
      <c r="K16">
        <f t="shared" si="0"/>
        <v>1</v>
      </c>
    </row>
    <row r="17" spans="1:14" ht="12.75">
      <c r="A17" s="1">
        <v>9</v>
      </c>
      <c r="B17" s="44" t="s">
        <v>158</v>
      </c>
      <c r="C17" s="44"/>
      <c r="D17" s="44"/>
      <c r="E17" s="1">
        <v>7</v>
      </c>
      <c r="F17" s="47" t="s">
        <v>111</v>
      </c>
      <c r="G17" s="47"/>
      <c r="H17" s="47"/>
      <c r="I17" s="1">
        <v>9</v>
      </c>
      <c r="J17">
        <f t="shared" si="1"/>
        <v>0</v>
      </c>
      <c r="K17">
        <f t="shared" si="0"/>
        <v>1</v>
      </c>
    </row>
    <row r="18" spans="1:14" ht="12.75" customHeight="1">
      <c r="A18" s="48" t="s">
        <v>28</v>
      </c>
      <c r="B18" s="48"/>
      <c r="C18" s="48"/>
      <c r="D18" s="48"/>
      <c r="E18" s="48"/>
      <c r="F18" s="48"/>
      <c r="G18" s="48"/>
      <c r="H18" s="48"/>
      <c r="I18" s="48"/>
    </row>
    <row r="19" spans="1:14" ht="12.75" customHeight="1">
      <c r="A19" s="48"/>
      <c r="B19" s="48"/>
      <c r="C19" s="48"/>
      <c r="D19" s="48"/>
      <c r="E19" s="48"/>
      <c r="F19" s="48"/>
      <c r="G19" s="48"/>
      <c r="H19" s="48"/>
      <c r="I19" s="48"/>
    </row>
    <row r="20" spans="1:14" ht="12.75">
      <c r="A20" s="9" t="s">
        <v>22</v>
      </c>
      <c r="B20" s="44" t="s">
        <v>23</v>
      </c>
      <c r="C20" s="45"/>
      <c r="D20" s="46"/>
      <c r="E20" s="1" t="s">
        <v>24</v>
      </c>
      <c r="F20" s="47" t="s">
        <v>25</v>
      </c>
      <c r="G20" s="47"/>
      <c r="H20" s="47"/>
      <c r="I20" s="1" t="s">
        <v>24</v>
      </c>
    </row>
    <row r="21" spans="1:14" ht="12.75">
      <c r="A21" s="1">
        <v>13</v>
      </c>
      <c r="B21" s="44" t="s">
        <v>162</v>
      </c>
      <c r="C21" s="45"/>
      <c r="D21" s="46"/>
      <c r="E21">
        <v>8</v>
      </c>
      <c r="F21" s="44" t="s">
        <v>163</v>
      </c>
      <c r="G21" s="45"/>
      <c r="H21" s="46"/>
      <c r="I21">
        <v>9</v>
      </c>
      <c r="J21">
        <f t="shared" si="1"/>
        <v>0</v>
      </c>
      <c r="K21">
        <f t="shared" si="0"/>
        <v>1</v>
      </c>
      <c r="M21">
        <f>SUM(E21:E25)</f>
        <v>38</v>
      </c>
      <c r="N21">
        <f>SUM(I21:I25)</f>
        <v>40</v>
      </c>
    </row>
    <row r="22" spans="1:14" ht="12.75">
      <c r="A22" s="1">
        <v>14</v>
      </c>
      <c r="B22" s="44" t="s">
        <v>164</v>
      </c>
      <c r="C22" s="45"/>
      <c r="D22" s="46"/>
      <c r="E22">
        <v>6</v>
      </c>
      <c r="F22" s="44" t="s">
        <v>118</v>
      </c>
      <c r="G22" s="45"/>
      <c r="H22" s="46"/>
      <c r="I22">
        <v>9</v>
      </c>
      <c r="J22">
        <f t="shared" si="1"/>
        <v>0</v>
      </c>
      <c r="K22">
        <f t="shared" si="0"/>
        <v>1</v>
      </c>
    </row>
    <row r="23" spans="1:14" ht="12.75">
      <c r="A23" s="1">
        <v>15</v>
      </c>
      <c r="B23" s="44" t="s">
        <v>165</v>
      </c>
      <c r="C23" s="45"/>
      <c r="D23" s="46"/>
      <c r="E23">
        <v>8</v>
      </c>
      <c r="F23" s="44" t="s">
        <v>166</v>
      </c>
      <c r="G23" s="45"/>
      <c r="H23" s="46"/>
      <c r="I23">
        <v>9</v>
      </c>
      <c r="J23">
        <f t="shared" si="1"/>
        <v>0</v>
      </c>
      <c r="K23">
        <f t="shared" si="0"/>
        <v>1</v>
      </c>
    </row>
    <row r="24" spans="1:14" ht="12.75">
      <c r="A24" s="1">
        <v>16</v>
      </c>
      <c r="B24" s="44" t="s">
        <v>164</v>
      </c>
      <c r="C24" s="45"/>
      <c r="D24" s="46"/>
      <c r="E24">
        <v>9</v>
      </c>
      <c r="F24" s="44" t="s">
        <v>163</v>
      </c>
      <c r="G24" s="45"/>
      <c r="H24" s="46"/>
      <c r="I24">
        <v>4</v>
      </c>
      <c r="J24">
        <f t="shared" si="1"/>
        <v>1</v>
      </c>
      <c r="K24">
        <f t="shared" si="0"/>
        <v>0</v>
      </c>
    </row>
    <row r="25" spans="1:14" ht="12.75">
      <c r="A25" s="1">
        <v>17</v>
      </c>
      <c r="B25" s="44" t="s">
        <v>162</v>
      </c>
      <c r="C25" s="45"/>
      <c r="D25" s="46"/>
      <c r="E25">
        <v>7</v>
      </c>
      <c r="F25" s="44" t="s">
        <v>118</v>
      </c>
      <c r="G25" s="45"/>
      <c r="H25" s="46"/>
      <c r="I25">
        <v>9</v>
      </c>
      <c r="J25">
        <f t="shared" si="1"/>
        <v>0</v>
      </c>
      <c r="K25">
        <f t="shared" si="0"/>
        <v>1</v>
      </c>
    </row>
    <row r="26" spans="1:14" ht="12.75">
      <c r="A26" s="48" t="s">
        <v>29</v>
      </c>
      <c r="B26" s="48"/>
      <c r="C26" s="48"/>
      <c r="D26" s="48"/>
      <c r="E26" s="48"/>
      <c r="F26" s="48"/>
      <c r="G26" s="48"/>
      <c r="H26" s="48"/>
      <c r="I26" s="48"/>
    </row>
    <row r="27" spans="1:14" ht="12.75">
      <c r="A27" s="48"/>
      <c r="B27" s="48"/>
      <c r="C27" s="48"/>
      <c r="D27" s="48"/>
      <c r="E27" s="48"/>
      <c r="F27" s="48"/>
      <c r="G27" s="48"/>
      <c r="H27" s="48"/>
      <c r="I27" s="48"/>
    </row>
    <row r="28" spans="1:14" ht="12.75">
      <c r="A28" s="9" t="s">
        <v>22</v>
      </c>
      <c r="B28" s="44" t="s">
        <v>30</v>
      </c>
      <c r="C28" s="45"/>
      <c r="D28" s="46"/>
      <c r="E28" s="1" t="s">
        <v>24</v>
      </c>
      <c r="F28" s="47" t="s">
        <v>31</v>
      </c>
      <c r="G28" s="47"/>
      <c r="H28" s="47"/>
      <c r="I28" s="1" t="s">
        <v>24</v>
      </c>
    </row>
    <row r="29" spans="1:14" ht="15.75" customHeight="1">
      <c r="A29" s="1">
        <v>18</v>
      </c>
      <c r="B29" s="44" t="s">
        <v>167</v>
      </c>
      <c r="C29" s="44"/>
      <c r="D29" s="44"/>
      <c r="E29">
        <v>6</v>
      </c>
      <c r="F29" s="44" t="s">
        <v>168</v>
      </c>
      <c r="G29" s="44"/>
      <c r="H29" s="44"/>
      <c r="I29">
        <v>25</v>
      </c>
      <c r="J29">
        <f>IF(E29=25,1,0)</f>
        <v>0</v>
      </c>
      <c r="K29">
        <f>IF(I29=25,1,0)</f>
        <v>1</v>
      </c>
      <c r="M29" s="3">
        <f>SUM(E29:E30)/2.8</f>
        <v>8.2142857142857153</v>
      </c>
      <c r="N29" s="3">
        <f>SUM(I29:I30)/2.8</f>
        <v>17.857142857142858</v>
      </c>
    </row>
    <row r="30" spans="1:14" ht="15.75" customHeight="1">
      <c r="A30" s="1">
        <v>19</v>
      </c>
      <c r="B30" s="44" t="s">
        <v>169</v>
      </c>
      <c r="C30" s="44"/>
      <c r="D30" s="44"/>
      <c r="E30">
        <v>17</v>
      </c>
      <c r="F30" s="44" t="s">
        <v>170</v>
      </c>
      <c r="G30" s="44"/>
      <c r="H30" s="44"/>
      <c r="I30">
        <v>25</v>
      </c>
      <c r="J30">
        <f t="shared" ref="J30:J38" si="2">IF(E30=25,1,0)</f>
        <v>0</v>
      </c>
      <c r="K30">
        <f t="shared" ref="K30:K38" si="3">IF(I30=25,1,0)</f>
        <v>1</v>
      </c>
      <c r="N30" s="3"/>
    </row>
    <row r="31" spans="1:14" ht="15.75" customHeight="1">
      <c r="A31" s="48" t="s">
        <v>32</v>
      </c>
      <c r="B31" s="48"/>
      <c r="C31" s="48"/>
      <c r="D31" s="48"/>
      <c r="E31" s="48"/>
      <c r="F31" s="48"/>
      <c r="G31" s="48"/>
      <c r="H31" s="48"/>
      <c r="I31" s="48"/>
      <c r="N31" s="3"/>
    </row>
    <row r="32" spans="1:14" ht="15.75" customHeight="1">
      <c r="A32" s="48"/>
      <c r="B32" s="48"/>
      <c r="C32" s="48"/>
      <c r="D32" s="48"/>
      <c r="E32" s="48"/>
      <c r="F32" s="48"/>
      <c r="G32" s="48"/>
      <c r="H32" s="48"/>
      <c r="I32" s="48"/>
      <c r="N32" s="3"/>
    </row>
    <row r="33" spans="1:14" ht="15.75" customHeight="1">
      <c r="A33" s="9" t="s">
        <v>22</v>
      </c>
      <c r="B33" s="44" t="s">
        <v>30</v>
      </c>
      <c r="C33" s="45"/>
      <c r="D33" s="46"/>
      <c r="E33" s="1" t="s">
        <v>24</v>
      </c>
      <c r="F33" s="47" t="s">
        <v>31</v>
      </c>
      <c r="G33" s="47"/>
      <c r="H33" s="47"/>
      <c r="I33" s="1" t="s">
        <v>24</v>
      </c>
      <c r="N33" s="3"/>
    </row>
    <row r="34" spans="1:14" ht="15.75" customHeight="1">
      <c r="A34" s="1">
        <v>18</v>
      </c>
      <c r="B34" s="44" t="s">
        <v>171</v>
      </c>
      <c r="C34" s="44"/>
      <c r="D34" s="44"/>
      <c r="E34">
        <v>24</v>
      </c>
      <c r="F34" s="44" t="s">
        <v>172</v>
      </c>
      <c r="G34" s="44"/>
      <c r="H34" s="44"/>
      <c r="I34">
        <v>25</v>
      </c>
      <c r="J34">
        <f t="shared" si="2"/>
        <v>0</v>
      </c>
      <c r="K34">
        <f t="shared" si="3"/>
        <v>1</v>
      </c>
      <c r="M34" s="3">
        <f>SUM(E34)/2.8</f>
        <v>8.5714285714285712</v>
      </c>
      <c r="N34" s="3">
        <f>SUM(I34)/2.8</f>
        <v>8.9285714285714288</v>
      </c>
    </row>
    <row r="35" spans="1:14" ht="15.75" customHeight="1">
      <c r="A35" s="48" t="s">
        <v>33</v>
      </c>
      <c r="B35" s="48"/>
      <c r="C35" s="48"/>
      <c r="D35" s="48"/>
      <c r="E35" s="48"/>
      <c r="F35" s="48"/>
      <c r="G35" s="48"/>
      <c r="H35" s="48"/>
      <c r="I35" s="48"/>
      <c r="N35" s="3"/>
    </row>
    <row r="36" spans="1:14" ht="15.75" customHeight="1">
      <c r="A36" s="48"/>
      <c r="B36" s="48"/>
      <c r="C36" s="48"/>
      <c r="D36" s="48"/>
      <c r="E36" s="48"/>
      <c r="F36" s="48"/>
      <c r="G36" s="48"/>
      <c r="H36" s="48"/>
      <c r="I36" s="48"/>
      <c r="N36" s="3"/>
    </row>
    <row r="37" spans="1:14" ht="15.75" customHeight="1">
      <c r="A37" s="9" t="s">
        <v>22</v>
      </c>
      <c r="B37" s="44" t="s">
        <v>30</v>
      </c>
      <c r="C37" s="45"/>
      <c r="D37" s="46"/>
      <c r="E37" s="1" t="s">
        <v>24</v>
      </c>
      <c r="F37" s="47" t="s">
        <v>31</v>
      </c>
      <c r="G37" s="47"/>
      <c r="H37" s="47"/>
      <c r="I37" s="1" t="s">
        <v>24</v>
      </c>
      <c r="N37" s="3"/>
    </row>
    <row r="38" spans="1:14" ht="15.75" customHeight="1">
      <c r="A38" s="1">
        <v>18</v>
      </c>
      <c r="B38" s="44" t="s">
        <v>173</v>
      </c>
      <c r="C38" s="44"/>
      <c r="D38" s="44"/>
      <c r="E38">
        <v>18</v>
      </c>
      <c r="F38" s="44" t="s">
        <v>174</v>
      </c>
      <c r="G38" s="44"/>
      <c r="H38" s="44"/>
      <c r="I38">
        <v>25</v>
      </c>
      <c r="J38">
        <f t="shared" si="2"/>
        <v>0</v>
      </c>
      <c r="K38">
        <f t="shared" si="3"/>
        <v>1</v>
      </c>
      <c r="M38" s="3">
        <f>SUM(E38)/2.8</f>
        <v>6.4285714285714288</v>
      </c>
      <c r="N38" s="3">
        <f>SUM(I38)/2.8</f>
        <v>8.9285714285714288</v>
      </c>
    </row>
    <row r="39" spans="1:14" ht="15.75" customHeight="1">
      <c r="A39" s="1"/>
      <c r="B39" s="44"/>
      <c r="C39" s="45"/>
      <c r="D39" s="46"/>
      <c r="F39" s="44"/>
      <c r="G39" s="45"/>
      <c r="H39" s="46"/>
    </row>
  </sheetData>
  <mergeCells count="62">
    <mergeCell ref="B37:D37"/>
    <mergeCell ref="F37:H37"/>
    <mergeCell ref="B38:D38"/>
    <mergeCell ref="F38:H38"/>
    <mergeCell ref="B39:D39"/>
    <mergeCell ref="F39:H39"/>
    <mergeCell ref="A35:I36"/>
    <mergeCell ref="A26:I27"/>
    <mergeCell ref="B28:D28"/>
    <mergeCell ref="F28:H28"/>
    <mergeCell ref="B29:D29"/>
    <mergeCell ref="F29:H29"/>
    <mergeCell ref="B30:D30"/>
    <mergeCell ref="F30:H30"/>
    <mergeCell ref="A31:I32"/>
    <mergeCell ref="B33:D33"/>
    <mergeCell ref="F33:H33"/>
    <mergeCell ref="B34:D34"/>
    <mergeCell ref="F34:H34"/>
    <mergeCell ref="B23:D23"/>
    <mergeCell ref="F23:H23"/>
    <mergeCell ref="B24:D24"/>
    <mergeCell ref="F24:H24"/>
    <mergeCell ref="B25:D25"/>
    <mergeCell ref="F25:H25"/>
    <mergeCell ref="B22:D22"/>
    <mergeCell ref="F22:H22"/>
    <mergeCell ref="B15:D15"/>
    <mergeCell ref="F15:H15"/>
    <mergeCell ref="B16:D16"/>
    <mergeCell ref="F16:H16"/>
    <mergeCell ref="B17:D17"/>
    <mergeCell ref="F17:H17"/>
    <mergeCell ref="A18:I19"/>
    <mergeCell ref="B20:D20"/>
    <mergeCell ref="F20:H20"/>
    <mergeCell ref="B21:D21"/>
    <mergeCell ref="F21:H21"/>
    <mergeCell ref="B12:D12"/>
    <mergeCell ref="F12:H12"/>
    <mergeCell ref="B13:D13"/>
    <mergeCell ref="F13:H13"/>
    <mergeCell ref="B14:D14"/>
    <mergeCell ref="F14:H14"/>
    <mergeCell ref="B9:D9"/>
    <mergeCell ref="F9:H9"/>
    <mergeCell ref="B10:D10"/>
    <mergeCell ref="F10:H10"/>
    <mergeCell ref="B11:D11"/>
    <mergeCell ref="F11:H11"/>
    <mergeCell ref="M8:N8"/>
    <mergeCell ref="A1:H2"/>
    <mergeCell ref="A3:G3"/>
    <mergeCell ref="J4:J5"/>
    <mergeCell ref="K4:K5"/>
    <mergeCell ref="M4:M5"/>
    <mergeCell ref="N4:N5"/>
    <mergeCell ref="A6:I7"/>
    <mergeCell ref="J6:J7"/>
    <mergeCell ref="K6:K7"/>
    <mergeCell ref="B8:D8"/>
    <mergeCell ref="F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E1156-0A99-43E1-B61C-E962572D1E25}">
  <dimension ref="A1:AC29"/>
  <sheetViews>
    <sheetView zoomScale="104" zoomScaleNormal="190" workbookViewId="0">
      <selection activeCell="Z2" sqref="Z2"/>
    </sheetView>
  </sheetViews>
  <sheetFormatPr defaultRowHeight="12.75"/>
  <cols>
    <col min="1" max="1" width="2.85546875" customWidth="1"/>
    <col min="2" max="2" width="1.7109375" customWidth="1"/>
    <col min="3" max="3" width="2.5703125" customWidth="1"/>
    <col min="4" max="4" width="17.42578125" customWidth="1"/>
    <col min="5" max="5" width="4.85546875" customWidth="1"/>
    <col min="6" max="6" width="4.7109375" customWidth="1"/>
    <col min="7" max="7" width="5" customWidth="1"/>
    <col min="8" max="10" width="4.7109375" customWidth="1"/>
    <col min="11" max="11" width="4.85546875" customWidth="1"/>
    <col min="12" max="12" width="4.42578125" customWidth="1"/>
    <col min="13" max="13" width="1.7109375" customWidth="1"/>
    <col min="14" max="14" width="2.7109375" customWidth="1"/>
    <col min="19" max="19" width="8.5703125" customWidth="1"/>
  </cols>
  <sheetData>
    <row r="1" spans="1:29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3.15" customHeight="1">
      <c r="A2" s="4"/>
      <c r="B2" s="5"/>
      <c r="C2" s="43" t="s">
        <v>10</v>
      </c>
      <c r="D2" s="43"/>
      <c r="E2" s="43"/>
      <c r="F2" s="43"/>
      <c r="G2" s="43"/>
      <c r="H2" s="43"/>
      <c r="I2" s="43"/>
      <c r="J2" s="43"/>
      <c r="K2" s="43"/>
      <c r="L2" s="7"/>
      <c r="M2" s="7"/>
      <c r="N2" s="6"/>
      <c r="O2" s="39" t="s">
        <v>1</v>
      </c>
      <c r="P2" s="39"/>
      <c r="Q2" s="39"/>
      <c r="R2" s="39"/>
      <c r="S2" s="8">
        <v>6</v>
      </c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13.15" customHeight="1">
      <c r="A3" s="4"/>
      <c r="B3" s="5"/>
      <c r="C3" s="43"/>
      <c r="D3" s="43"/>
      <c r="E3" s="43"/>
      <c r="F3" s="43"/>
      <c r="G3" s="43"/>
      <c r="H3" s="43"/>
      <c r="I3" s="43"/>
      <c r="J3" s="43"/>
      <c r="K3" s="43"/>
      <c r="L3" s="5"/>
      <c r="M3" s="5"/>
      <c r="N3" s="6"/>
      <c r="O3" s="8" t="s">
        <v>382</v>
      </c>
      <c r="P3" s="8"/>
      <c r="Q3" s="8"/>
      <c r="R3" s="8"/>
      <c r="S3" s="8">
        <v>162</v>
      </c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13.15" customHeight="1">
      <c r="A4" s="4"/>
      <c r="B4" s="5"/>
      <c r="C4" s="43"/>
      <c r="D4" s="43"/>
      <c r="E4" s="43"/>
      <c r="F4" s="43"/>
      <c r="G4" s="43"/>
      <c r="H4" s="43"/>
      <c r="I4" s="43"/>
      <c r="J4" s="43"/>
      <c r="K4" s="43"/>
      <c r="L4" s="5"/>
      <c r="M4" s="5"/>
      <c r="N4" s="6"/>
      <c r="O4" s="8" t="s">
        <v>383</v>
      </c>
      <c r="P4" s="8"/>
      <c r="Q4" s="8"/>
      <c r="R4" s="8"/>
      <c r="S4" s="8">
        <f>S3*S2</f>
        <v>972</v>
      </c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>
      <c r="A5" s="4"/>
      <c r="B5" s="38"/>
      <c r="C5" s="31" t="s">
        <v>2</v>
      </c>
      <c r="D5" s="33" t="s">
        <v>3</v>
      </c>
      <c r="E5" s="35" t="s">
        <v>377</v>
      </c>
      <c r="F5" s="35" t="s">
        <v>378</v>
      </c>
      <c r="G5" s="35" t="s">
        <v>379</v>
      </c>
      <c r="H5" s="35" t="s">
        <v>4</v>
      </c>
      <c r="I5" s="35" t="s">
        <v>5</v>
      </c>
      <c r="J5" s="35" t="s">
        <v>380</v>
      </c>
      <c r="K5" s="35" t="s">
        <v>381</v>
      </c>
      <c r="L5" s="35" t="s">
        <v>376</v>
      </c>
      <c r="M5" s="26"/>
      <c r="N5" s="6"/>
      <c r="O5" s="4"/>
      <c r="P5" s="4"/>
      <c r="Q5" s="4"/>
      <c r="R5" s="4"/>
      <c r="S5" s="4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>
      <c r="A6" s="4"/>
      <c r="B6" s="28"/>
      <c r="C6" s="32">
        <v>1</v>
      </c>
      <c r="D6" s="34" t="s">
        <v>11</v>
      </c>
      <c r="E6" s="36">
        <v>6</v>
      </c>
      <c r="F6" s="36">
        <v>4</v>
      </c>
      <c r="G6" s="36">
        <v>1</v>
      </c>
      <c r="H6" s="36" t="s">
        <v>6</v>
      </c>
      <c r="I6" s="36">
        <v>1</v>
      </c>
      <c r="J6" s="36">
        <f>SUM(155+126+111+115+135+142)</f>
        <v>784</v>
      </c>
      <c r="K6" s="37">
        <f>J6/$S$4</f>
        <v>0.80658436213991769</v>
      </c>
      <c r="L6" s="36">
        <v>13</v>
      </c>
      <c r="M6" s="27"/>
      <c r="N6" s="6"/>
      <c r="O6" s="4"/>
      <c r="P6" s="4"/>
      <c r="Q6" s="4"/>
      <c r="R6" s="4"/>
      <c r="S6" s="4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>
      <c r="A7" s="4"/>
      <c r="B7" s="28"/>
      <c r="C7" s="32">
        <v>2</v>
      </c>
      <c r="D7" s="34" t="s">
        <v>13</v>
      </c>
      <c r="E7" s="36">
        <v>6</v>
      </c>
      <c r="F7" s="36">
        <v>4</v>
      </c>
      <c r="G7" s="36">
        <v>2</v>
      </c>
      <c r="H7" s="36" t="s">
        <v>6</v>
      </c>
      <c r="I7" s="36" t="s">
        <v>6</v>
      </c>
      <c r="J7" s="36">
        <f>SUM(133+159+130+121+144+79)</f>
        <v>766</v>
      </c>
      <c r="K7" s="37">
        <f>J7/$S$4</f>
        <v>0.7880658436213992</v>
      </c>
      <c r="L7" s="36">
        <v>12</v>
      </c>
      <c r="M7" s="27"/>
      <c r="N7" s="6"/>
      <c r="O7" s="4"/>
      <c r="P7" s="4"/>
      <c r="Q7" s="4"/>
      <c r="R7" s="4"/>
      <c r="S7" s="4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>
      <c r="A8" s="4"/>
      <c r="B8" s="28"/>
      <c r="C8" s="32">
        <v>3</v>
      </c>
      <c r="D8" s="34" t="s">
        <v>12</v>
      </c>
      <c r="E8" s="36">
        <v>6</v>
      </c>
      <c r="F8" s="36">
        <v>2</v>
      </c>
      <c r="G8" s="36">
        <v>4</v>
      </c>
      <c r="H8" s="36" t="s">
        <v>6</v>
      </c>
      <c r="I8" s="36" t="s">
        <v>6</v>
      </c>
      <c r="J8" s="36">
        <f>SUM(117+114+135+134+113+130)</f>
        <v>743</v>
      </c>
      <c r="K8" s="37">
        <f>J8/$S$4</f>
        <v>0.76440329218106995</v>
      </c>
      <c r="L8" s="36">
        <v>6</v>
      </c>
      <c r="M8" s="27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>
      <c r="A9" s="4"/>
      <c r="B9" s="28"/>
      <c r="C9" s="32">
        <v>4</v>
      </c>
      <c r="D9" s="34" t="s">
        <v>14</v>
      </c>
      <c r="E9" s="36">
        <v>6</v>
      </c>
      <c r="F9" s="36">
        <v>1</v>
      </c>
      <c r="G9" s="36">
        <v>4</v>
      </c>
      <c r="H9" s="36">
        <v>1</v>
      </c>
      <c r="I9" s="36" t="s">
        <v>6</v>
      </c>
      <c r="J9" s="36">
        <f>SUM(90+50+103+120+122+133)</f>
        <v>618</v>
      </c>
      <c r="K9" s="37">
        <f>J9/$S$4</f>
        <v>0.63580246913580252</v>
      </c>
      <c r="L9" s="36">
        <v>5</v>
      </c>
      <c r="M9" s="27"/>
      <c r="N9" s="6"/>
      <c r="O9" s="13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29" ht="8.4499999999999993" customHeight="1">
      <c r="A10" s="4"/>
      <c r="B10" s="5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>
      <c r="A11" s="4"/>
      <c r="B11" s="4"/>
      <c r="C11" s="4"/>
      <c r="D11" s="6"/>
      <c r="E11" s="6"/>
      <c r="F11" s="6"/>
      <c r="G11" s="6"/>
      <c r="H11" s="6"/>
      <c r="I11" s="6"/>
      <c r="J11" s="6"/>
      <c r="K11" s="6"/>
      <c r="L11" s="6"/>
      <c r="M11" s="4"/>
      <c r="N11" s="4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>
      <c r="A14" s="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>
      <c r="A15" s="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>
      <c r="A16" s="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29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>
      <c r="A20" s="4"/>
      <c r="B20" s="6"/>
      <c r="C20" s="6"/>
      <c r="D20" s="6"/>
      <c r="E20" s="6"/>
      <c r="F20" s="6"/>
      <c r="G20" s="6"/>
      <c r="H20" s="6"/>
      <c r="I20" s="6"/>
      <c r="J20" s="13"/>
      <c r="K20" s="6"/>
      <c r="L20" s="6"/>
      <c r="M20" s="6"/>
      <c r="N20" s="6"/>
      <c r="O20" s="4"/>
      <c r="P20" s="4"/>
      <c r="Q20" s="4"/>
      <c r="R20" s="4"/>
      <c r="S20" s="4"/>
      <c r="T20" s="4"/>
      <c r="U20" s="6"/>
      <c r="V20" s="6"/>
      <c r="W20" s="6"/>
      <c r="X20" s="6"/>
      <c r="Y20" s="6"/>
      <c r="Z20" s="6"/>
      <c r="AA20" s="6"/>
      <c r="AB20" s="6"/>
      <c r="AC20" s="6"/>
    </row>
    <row r="21" spans="1:29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6"/>
      <c r="V21" s="6"/>
      <c r="W21" s="6"/>
      <c r="X21" s="6"/>
      <c r="Y21" s="6"/>
      <c r="Z21" s="6"/>
      <c r="AA21" s="6"/>
      <c r="AB21" s="6"/>
      <c r="AC21" s="6"/>
    </row>
    <row r="22" spans="1:29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29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29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29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1:29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1:29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</sheetData>
  <mergeCells count="2">
    <mergeCell ref="O2:R2"/>
    <mergeCell ref="C2:K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4E5-BC22-459C-86B2-395A64BA98B9}">
  <sheetPr>
    <outlinePr summaryBelow="0" summaryRight="0"/>
  </sheetPr>
  <dimension ref="A1:N39"/>
  <sheetViews>
    <sheetView workbookViewId="0">
      <selection activeCell="M17" sqref="M17"/>
    </sheetView>
  </sheetViews>
  <sheetFormatPr defaultColWidth="12.5703125" defaultRowHeight="15.75" customHeight="1"/>
  <cols>
    <col min="13" max="13" width="14.28515625" bestFit="1" customWidth="1"/>
  </cols>
  <sheetData>
    <row r="1" spans="1:14" ht="12.75">
      <c r="A1" s="49" t="s">
        <v>175</v>
      </c>
      <c r="B1" s="46"/>
      <c r="C1" s="46"/>
      <c r="D1" s="46"/>
      <c r="E1" s="46"/>
      <c r="F1" s="46"/>
      <c r="G1" s="46"/>
      <c r="H1" s="46"/>
    </row>
    <row r="2" spans="1:14" ht="15.75" customHeight="1">
      <c r="A2" s="46"/>
      <c r="B2" s="46"/>
      <c r="C2" s="46"/>
      <c r="D2" s="46"/>
      <c r="E2" s="46"/>
      <c r="F2" s="46"/>
      <c r="G2" s="46"/>
      <c r="H2" s="46"/>
    </row>
    <row r="3" spans="1:14" ht="15.75" customHeight="1">
      <c r="A3" s="50" t="s">
        <v>16</v>
      </c>
      <c r="B3" s="50"/>
      <c r="C3" s="50"/>
      <c r="D3" s="50"/>
      <c r="E3" s="50"/>
      <c r="F3" s="50"/>
      <c r="G3" s="50"/>
    </row>
    <row r="4" spans="1:14" ht="15.75" customHeight="1">
      <c r="J4" s="51" t="s">
        <v>35</v>
      </c>
      <c r="K4" s="51" t="s">
        <v>41</v>
      </c>
      <c r="M4" s="51" t="s">
        <v>35</v>
      </c>
      <c r="N4" s="51" t="s">
        <v>41</v>
      </c>
    </row>
    <row r="5" spans="1:14" ht="15.75" customHeight="1">
      <c r="J5" s="51"/>
      <c r="K5" s="51"/>
      <c r="M5" s="51"/>
      <c r="N5" s="51"/>
    </row>
    <row r="6" spans="1:14" ht="15.75" customHeight="1">
      <c r="A6" s="48" t="s">
        <v>19</v>
      </c>
      <c r="B6" s="48"/>
      <c r="C6" s="48"/>
      <c r="D6" s="48"/>
      <c r="E6" s="48"/>
      <c r="F6" s="48"/>
      <c r="G6" s="48"/>
      <c r="H6" s="48"/>
      <c r="I6" s="48"/>
      <c r="J6" s="52">
        <f>SUM(J9:J38)</f>
        <v>1</v>
      </c>
      <c r="K6" s="52">
        <f>SUM(K9:K38)</f>
        <v>17</v>
      </c>
      <c r="L6" t="s">
        <v>20</v>
      </c>
      <c r="M6" s="3">
        <f>SUM(M9,M21,M29,M34,M38)</f>
        <v>49.714285714285715</v>
      </c>
      <c r="N6" s="3">
        <f>SUM(N9,N21,N29,N34,N38)</f>
        <v>158.71428571428569</v>
      </c>
    </row>
    <row r="7" spans="1:14" ht="12.75" customHeight="1">
      <c r="A7" s="48"/>
      <c r="B7" s="48"/>
      <c r="C7" s="48"/>
      <c r="D7" s="48"/>
      <c r="E7" s="48"/>
      <c r="F7" s="48"/>
      <c r="G7" s="48"/>
      <c r="H7" s="48"/>
      <c r="I7" s="48"/>
      <c r="J7" s="52"/>
      <c r="K7" s="52"/>
      <c r="L7" t="s">
        <v>21</v>
      </c>
      <c r="M7" s="2">
        <f>M6/162</f>
        <v>0.30687830687830686</v>
      </c>
      <c r="N7" s="2">
        <f>N6/162</f>
        <v>0.97971781305114625</v>
      </c>
    </row>
    <row r="8" spans="1:14" ht="12.75">
      <c r="A8" s="9" t="s">
        <v>22</v>
      </c>
      <c r="B8" s="44" t="s">
        <v>23</v>
      </c>
      <c r="C8" s="45"/>
      <c r="D8" s="46"/>
      <c r="E8" s="1" t="s">
        <v>24</v>
      </c>
      <c r="F8" s="47" t="s">
        <v>25</v>
      </c>
      <c r="G8" s="47"/>
      <c r="H8" s="47"/>
      <c r="I8" s="1" t="s">
        <v>24</v>
      </c>
      <c r="J8" s="1" t="s">
        <v>26</v>
      </c>
      <c r="K8" s="1" t="s">
        <v>26</v>
      </c>
      <c r="M8" s="44" t="s">
        <v>27</v>
      </c>
      <c r="N8" s="44"/>
    </row>
    <row r="9" spans="1:14" ht="12.75">
      <c r="A9" s="1">
        <v>1</v>
      </c>
      <c r="B9" s="44" t="s">
        <v>176</v>
      </c>
      <c r="C9" s="44"/>
      <c r="D9" s="44"/>
      <c r="E9" s="1">
        <v>3</v>
      </c>
      <c r="F9" s="47" t="s">
        <v>130</v>
      </c>
      <c r="G9" s="47"/>
      <c r="H9" s="47"/>
      <c r="I9" s="1">
        <v>9</v>
      </c>
      <c r="J9">
        <f>IF(E9=9,1,0)</f>
        <v>0</v>
      </c>
      <c r="K9">
        <f t="shared" ref="K9:K25" si="0">IF(I9=9,1,0)</f>
        <v>1</v>
      </c>
      <c r="M9">
        <f>SUM(E9:E17)</f>
        <v>17</v>
      </c>
      <c r="N9">
        <f>SUM(I9:I17)</f>
        <v>81</v>
      </c>
    </row>
    <row r="10" spans="1:14" ht="12.75">
      <c r="A10" s="1">
        <v>2</v>
      </c>
      <c r="B10" s="44" t="s">
        <v>177</v>
      </c>
      <c r="C10" s="44"/>
      <c r="D10" s="44"/>
      <c r="E10" s="1">
        <v>0</v>
      </c>
      <c r="F10" s="47" t="s">
        <v>132</v>
      </c>
      <c r="G10" s="47"/>
      <c r="H10" s="47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2.75">
      <c r="A11" s="1">
        <v>3</v>
      </c>
      <c r="B11" s="44" t="s">
        <v>178</v>
      </c>
      <c r="C11" s="44"/>
      <c r="D11" s="44"/>
      <c r="E11" s="1">
        <v>1</v>
      </c>
      <c r="F11" s="47" t="s">
        <v>138</v>
      </c>
      <c r="G11" s="47"/>
      <c r="H11" s="47"/>
      <c r="I11" s="1">
        <v>9</v>
      </c>
      <c r="J11">
        <f t="shared" si="1"/>
        <v>0</v>
      </c>
      <c r="K11">
        <f t="shared" si="0"/>
        <v>1</v>
      </c>
    </row>
    <row r="12" spans="1:14" ht="12.75">
      <c r="A12" s="1">
        <v>4</v>
      </c>
      <c r="B12" s="44" t="s">
        <v>179</v>
      </c>
      <c r="C12" s="44"/>
      <c r="D12" s="44"/>
      <c r="E12" s="1">
        <v>2</v>
      </c>
      <c r="F12" s="47" t="s">
        <v>134</v>
      </c>
      <c r="G12" s="47"/>
      <c r="H12" s="47"/>
      <c r="I12" s="1">
        <v>9</v>
      </c>
      <c r="J12">
        <f t="shared" si="1"/>
        <v>0</v>
      </c>
      <c r="K12">
        <f t="shared" si="0"/>
        <v>1</v>
      </c>
    </row>
    <row r="13" spans="1:14" ht="12.75">
      <c r="A13" s="1">
        <v>5</v>
      </c>
      <c r="B13" s="44" t="s">
        <v>180</v>
      </c>
      <c r="C13" s="44"/>
      <c r="D13" s="44"/>
      <c r="E13" s="1">
        <v>1</v>
      </c>
      <c r="F13" s="47" t="s">
        <v>181</v>
      </c>
      <c r="G13" s="47"/>
      <c r="H13" s="47"/>
      <c r="I13" s="1">
        <v>9</v>
      </c>
      <c r="J13">
        <f t="shared" si="1"/>
        <v>0</v>
      </c>
      <c r="K13">
        <f t="shared" si="0"/>
        <v>1</v>
      </c>
    </row>
    <row r="14" spans="1:14" ht="12.75">
      <c r="A14" s="1">
        <v>6</v>
      </c>
      <c r="B14" s="44" t="s">
        <v>176</v>
      </c>
      <c r="C14" s="44"/>
      <c r="D14" s="44"/>
      <c r="E14" s="1">
        <v>3</v>
      </c>
      <c r="F14" s="47" t="s">
        <v>132</v>
      </c>
      <c r="G14" s="47"/>
      <c r="H14" s="47"/>
      <c r="I14" s="1">
        <v>9</v>
      </c>
      <c r="J14">
        <f t="shared" si="1"/>
        <v>0</v>
      </c>
      <c r="K14">
        <f t="shared" si="0"/>
        <v>1</v>
      </c>
    </row>
    <row r="15" spans="1:14" ht="12.75">
      <c r="A15" s="1">
        <v>7</v>
      </c>
      <c r="B15" s="44" t="s">
        <v>177</v>
      </c>
      <c r="C15" s="44"/>
      <c r="D15" s="44"/>
      <c r="E15" s="1">
        <v>0</v>
      </c>
      <c r="F15" s="47" t="s">
        <v>130</v>
      </c>
      <c r="G15" s="47"/>
      <c r="H15" s="47"/>
      <c r="I15" s="1">
        <v>9</v>
      </c>
      <c r="J15">
        <f t="shared" si="1"/>
        <v>0</v>
      </c>
      <c r="K15">
        <f t="shared" si="0"/>
        <v>1</v>
      </c>
    </row>
    <row r="16" spans="1:14" ht="12.75">
      <c r="A16" s="1">
        <v>8</v>
      </c>
      <c r="B16" s="44" t="s">
        <v>178</v>
      </c>
      <c r="C16" s="44"/>
      <c r="D16" s="44"/>
      <c r="E16" s="1">
        <v>3</v>
      </c>
      <c r="F16" s="47" t="s">
        <v>134</v>
      </c>
      <c r="G16" s="47"/>
      <c r="H16" s="47"/>
      <c r="I16" s="1">
        <v>9</v>
      </c>
      <c r="J16">
        <f t="shared" si="1"/>
        <v>0</v>
      </c>
      <c r="K16">
        <f t="shared" si="0"/>
        <v>1</v>
      </c>
    </row>
    <row r="17" spans="1:14" ht="12.75">
      <c r="A17" s="1">
        <v>9</v>
      </c>
      <c r="B17" s="44" t="s">
        <v>179</v>
      </c>
      <c r="C17" s="44"/>
      <c r="D17" s="44"/>
      <c r="E17" s="1">
        <v>4</v>
      </c>
      <c r="F17" s="47" t="s">
        <v>138</v>
      </c>
      <c r="G17" s="47"/>
      <c r="H17" s="47"/>
      <c r="I17" s="1">
        <v>9</v>
      </c>
      <c r="J17">
        <f t="shared" si="1"/>
        <v>0</v>
      </c>
      <c r="K17">
        <f t="shared" si="0"/>
        <v>1</v>
      </c>
    </row>
    <row r="18" spans="1:14" ht="12.75" customHeight="1">
      <c r="A18" s="48" t="s">
        <v>28</v>
      </c>
      <c r="B18" s="48"/>
      <c r="C18" s="48"/>
      <c r="D18" s="48"/>
      <c r="E18" s="48"/>
      <c r="F18" s="48"/>
      <c r="G18" s="48"/>
      <c r="H18" s="48"/>
      <c r="I18" s="48"/>
    </row>
    <row r="19" spans="1:14" ht="12.75" customHeight="1">
      <c r="A19" s="48"/>
      <c r="B19" s="48"/>
      <c r="C19" s="48"/>
      <c r="D19" s="48"/>
      <c r="E19" s="48"/>
      <c r="F19" s="48"/>
      <c r="G19" s="48"/>
      <c r="H19" s="48"/>
      <c r="I19" s="48"/>
    </row>
    <row r="20" spans="1:14" ht="12.75">
      <c r="A20" s="9" t="s">
        <v>22</v>
      </c>
      <c r="B20" s="44" t="s">
        <v>23</v>
      </c>
      <c r="C20" s="45"/>
      <c r="D20" s="46"/>
      <c r="E20" s="1" t="s">
        <v>24</v>
      </c>
      <c r="F20" s="47" t="s">
        <v>25</v>
      </c>
      <c r="G20" s="47"/>
      <c r="H20" s="47"/>
      <c r="I20" s="1" t="s">
        <v>24</v>
      </c>
    </row>
    <row r="21" spans="1:14" ht="12.75">
      <c r="A21" s="1">
        <v>13</v>
      </c>
      <c r="B21" s="44" t="s">
        <v>182</v>
      </c>
      <c r="C21" s="45"/>
      <c r="D21" s="46"/>
      <c r="E21">
        <v>3</v>
      </c>
      <c r="F21" s="44" t="s">
        <v>183</v>
      </c>
      <c r="G21" s="45"/>
      <c r="H21" s="46"/>
      <c r="I21">
        <v>9</v>
      </c>
      <c r="J21">
        <f t="shared" si="1"/>
        <v>0</v>
      </c>
      <c r="K21">
        <f t="shared" si="0"/>
        <v>1</v>
      </c>
      <c r="M21">
        <f>SUM(E21:E25)</f>
        <v>17</v>
      </c>
      <c r="N21">
        <f>SUM(I21:I25)</f>
        <v>42</v>
      </c>
    </row>
    <row r="22" spans="1:14" ht="12.75">
      <c r="A22" s="1">
        <v>14</v>
      </c>
      <c r="B22" s="44" t="s">
        <v>184</v>
      </c>
      <c r="C22" s="45"/>
      <c r="D22" s="46"/>
      <c r="E22">
        <v>1</v>
      </c>
      <c r="F22" s="44" t="s">
        <v>142</v>
      </c>
      <c r="G22" s="45"/>
      <c r="H22" s="46"/>
      <c r="I22">
        <v>9</v>
      </c>
      <c r="J22">
        <f t="shared" si="1"/>
        <v>0</v>
      </c>
      <c r="K22">
        <f t="shared" si="0"/>
        <v>1</v>
      </c>
    </row>
    <row r="23" spans="1:14" ht="12.75">
      <c r="A23" s="1">
        <v>15</v>
      </c>
      <c r="B23" s="44" t="s">
        <v>182</v>
      </c>
      <c r="C23" s="45"/>
      <c r="D23" s="46"/>
      <c r="E23">
        <v>4</v>
      </c>
      <c r="F23" s="44" t="s">
        <v>142</v>
      </c>
      <c r="G23" s="45"/>
      <c r="H23" s="46"/>
      <c r="I23">
        <v>9</v>
      </c>
      <c r="J23">
        <f t="shared" si="1"/>
        <v>0</v>
      </c>
      <c r="K23">
        <f t="shared" si="0"/>
        <v>1</v>
      </c>
    </row>
    <row r="24" spans="1:14" ht="12.75">
      <c r="A24" s="1">
        <v>16</v>
      </c>
      <c r="B24" s="44" t="s">
        <v>184</v>
      </c>
      <c r="C24" s="45"/>
      <c r="D24" s="46"/>
      <c r="E24">
        <v>9</v>
      </c>
      <c r="F24" s="44" t="s">
        <v>185</v>
      </c>
      <c r="G24" s="45"/>
      <c r="H24" s="46"/>
      <c r="I24">
        <v>6</v>
      </c>
      <c r="J24">
        <f t="shared" si="1"/>
        <v>1</v>
      </c>
      <c r="K24">
        <f t="shared" si="0"/>
        <v>0</v>
      </c>
    </row>
    <row r="25" spans="1:14" ht="12.75">
      <c r="A25" s="1">
        <v>17</v>
      </c>
      <c r="B25" s="44" t="s">
        <v>186</v>
      </c>
      <c r="C25" s="45"/>
      <c r="D25" s="46"/>
      <c r="E25">
        <v>0</v>
      </c>
      <c r="F25" s="44" t="s">
        <v>185</v>
      </c>
      <c r="G25" s="45"/>
      <c r="H25" s="46"/>
      <c r="I25">
        <v>9</v>
      </c>
      <c r="J25">
        <f t="shared" si="1"/>
        <v>0</v>
      </c>
      <c r="K25">
        <f t="shared" si="0"/>
        <v>1</v>
      </c>
    </row>
    <row r="26" spans="1:14" ht="12.75">
      <c r="A26" s="48" t="s">
        <v>29</v>
      </c>
      <c r="B26" s="48"/>
      <c r="C26" s="48"/>
      <c r="D26" s="48"/>
      <c r="E26" s="48"/>
      <c r="F26" s="48"/>
      <c r="G26" s="48"/>
      <c r="H26" s="48"/>
      <c r="I26" s="48"/>
    </row>
    <row r="27" spans="1:14" ht="12.75">
      <c r="A27" s="48"/>
      <c r="B27" s="48"/>
      <c r="C27" s="48"/>
      <c r="D27" s="48"/>
      <c r="E27" s="48"/>
      <c r="F27" s="48"/>
      <c r="G27" s="48"/>
      <c r="H27" s="48"/>
      <c r="I27" s="48"/>
    </row>
    <row r="28" spans="1:14" ht="12.75">
      <c r="A28" s="9" t="s">
        <v>22</v>
      </c>
      <c r="B28" s="44" t="s">
        <v>30</v>
      </c>
      <c r="C28" s="45"/>
      <c r="D28" s="46"/>
      <c r="E28" s="1" t="s">
        <v>24</v>
      </c>
      <c r="F28" s="47" t="s">
        <v>31</v>
      </c>
      <c r="G28" s="47"/>
      <c r="H28" s="47"/>
      <c r="I28" s="1" t="s">
        <v>24</v>
      </c>
    </row>
    <row r="29" spans="1:14" ht="15.75" customHeight="1">
      <c r="A29" s="1">
        <v>18</v>
      </c>
      <c r="B29" s="44" t="s">
        <v>187</v>
      </c>
      <c r="C29" s="44"/>
      <c r="D29" s="44"/>
      <c r="E29">
        <v>19</v>
      </c>
      <c r="F29" s="44" t="s">
        <v>188</v>
      </c>
      <c r="G29" s="44"/>
      <c r="H29" s="44"/>
      <c r="I29">
        <v>25</v>
      </c>
      <c r="J29">
        <f>IF(E29=25,1,0)</f>
        <v>0</v>
      </c>
      <c r="K29">
        <f>IF(I29=25,1,0)</f>
        <v>1</v>
      </c>
      <c r="M29" s="3">
        <f>SUM(E29:E30)/2.8</f>
        <v>11.071428571428573</v>
      </c>
      <c r="N29" s="3">
        <f>SUM(I29:I30)/2.8</f>
        <v>17.857142857142858</v>
      </c>
    </row>
    <row r="30" spans="1:14" ht="15.75" customHeight="1">
      <c r="A30" s="1">
        <v>19</v>
      </c>
      <c r="B30" s="44" t="s">
        <v>189</v>
      </c>
      <c r="C30" s="44"/>
      <c r="D30" s="44"/>
      <c r="E30">
        <v>12</v>
      </c>
      <c r="F30" s="44" t="s">
        <v>190</v>
      </c>
      <c r="G30" s="44"/>
      <c r="H30" s="44"/>
      <c r="I30">
        <v>25</v>
      </c>
      <c r="J30">
        <f t="shared" ref="J30:J38" si="2">IF(E30=25,1,0)</f>
        <v>0</v>
      </c>
      <c r="K30">
        <f t="shared" ref="K30:K38" si="3">IF(I30=25,1,0)</f>
        <v>1</v>
      </c>
      <c r="N30" s="3"/>
    </row>
    <row r="31" spans="1:14" ht="15.75" customHeight="1">
      <c r="A31" s="48" t="s">
        <v>32</v>
      </c>
      <c r="B31" s="48"/>
      <c r="C31" s="48"/>
      <c r="D31" s="48"/>
      <c r="E31" s="48"/>
      <c r="F31" s="48"/>
      <c r="G31" s="48"/>
      <c r="H31" s="48"/>
      <c r="I31" s="48"/>
      <c r="N31" s="3"/>
    </row>
    <row r="32" spans="1:14" ht="15.75" customHeight="1">
      <c r="A32" s="48"/>
      <c r="B32" s="48"/>
      <c r="C32" s="48"/>
      <c r="D32" s="48"/>
      <c r="E32" s="48"/>
      <c r="F32" s="48"/>
      <c r="G32" s="48"/>
      <c r="H32" s="48"/>
      <c r="I32" s="48"/>
      <c r="N32" s="3"/>
    </row>
    <row r="33" spans="1:14" ht="15.75" customHeight="1">
      <c r="A33" s="9" t="s">
        <v>22</v>
      </c>
      <c r="B33" s="44" t="s">
        <v>30</v>
      </c>
      <c r="C33" s="45"/>
      <c r="D33" s="46"/>
      <c r="E33" s="1" t="s">
        <v>24</v>
      </c>
      <c r="F33" s="47" t="s">
        <v>31</v>
      </c>
      <c r="G33" s="47"/>
      <c r="H33" s="47"/>
      <c r="I33" s="1" t="s">
        <v>24</v>
      </c>
      <c r="N33" s="3"/>
    </row>
    <row r="34" spans="1:14" ht="15.75" customHeight="1">
      <c r="A34" s="1">
        <v>18</v>
      </c>
      <c r="B34" s="44" t="s">
        <v>191</v>
      </c>
      <c r="C34" s="44"/>
      <c r="D34" s="44"/>
      <c r="E34">
        <v>13</v>
      </c>
      <c r="F34" s="44" t="s">
        <v>192</v>
      </c>
      <c r="G34" s="44"/>
      <c r="H34" s="44"/>
      <c r="I34">
        <v>25</v>
      </c>
      <c r="J34">
        <f t="shared" si="2"/>
        <v>0</v>
      </c>
      <c r="K34">
        <f t="shared" si="3"/>
        <v>1</v>
      </c>
      <c r="M34" s="3">
        <f>SUM(E34)/2.8</f>
        <v>4.6428571428571432</v>
      </c>
      <c r="N34" s="3">
        <f>SUM(I34)/2.8</f>
        <v>8.9285714285714288</v>
      </c>
    </row>
    <row r="35" spans="1:14" ht="15.75" customHeight="1">
      <c r="A35" s="48" t="s">
        <v>33</v>
      </c>
      <c r="B35" s="48"/>
      <c r="C35" s="48"/>
      <c r="D35" s="48"/>
      <c r="E35" s="48"/>
      <c r="F35" s="48"/>
      <c r="G35" s="48"/>
      <c r="H35" s="48"/>
      <c r="I35" s="48"/>
      <c r="N35" s="3"/>
    </row>
    <row r="36" spans="1:14" ht="15.75" customHeight="1">
      <c r="A36" s="48"/>
      <c r="B36" s="48"/>
      <c r="C36" s="48"/>
      <c r="D36" s="48"/>
      <c r="E36" s="48"/>
      <c r="F36" s="48"/>
      <c r="G36" s="48"/>
      <c r="H36" s="48"/>
      <c r="I36" s="48"/>
      <c r="N36" s="3"/>
    </row>
    <row r="37" spans="1:14" ht="15.75" customHeight="1">
      <c r="A37" s="9" t="s">
        <v>22</v>
      </c>
      <c r="B37" s="44" t="s">
        <v>30</v>
      </c>
      <c r="C37" s="45"/>
      <c r="D37" s="46"/>
      <c r="E37" s="1" t="s">
        <v>24</v>
      </c>
      <c r="F37" s="47" t="s">
        <v>31</v>
      </c>
      <c r="G37" s="47"/>
      <c r="H37" s="47"/>
      <c r="I37" s="1" t="s">
        <v>24</v>
      </c>
      <c r="N37" s="3"/>
    </row>
    <row r="38" spans="1:14" ht="15.75" customHeight="1">
      <c r="A38" s="1">
        <v>18</v>
      </c>
      <c r="B38" s="56" t="s">
        <v>186</v>
      </c>
      <c r="C38" s="44"/>
      <c r="D38" s="44"/>
      <c r="E38">
        <v>0</v>
      </c>
      <c r="F38" s="44"/>
      <c r="G38" s="44"/>
      <c r="H38" s="44"/>
      <c r="I38">
        <v>25</v>
      </c>
      <c r="J38">
        <f t="shared" si="2"/>
        <v>0</v>
      </c>
      <c r="K38">
        <f t="shared" si="3"/>
        <v>1</v>
      </c>
      <c r="M38" s="3">
        <f>SUM(E38)/2.8</f>
        <v>0</v>
      </c>
      <c r="N38" s="3">
        <f>SUM(I38)/2.8</f>
        <v>8.9285714285714288</v>
      </c>
    </row>
    <row r="39" spans="1:14" ht="15.75" customHeight="1">
      <c r="A39" s="1"/>
      <c r="B39" s="44"/>
      <c r="C39" s="45"/>
      <c r="D39" s="46"/>
      <c r="F39" s="44"/>
      <c r="G39" s="45"/>
      <c r="H39" s="46"/>
    </row>
  </sheetData>
  <mergeCells count="62">
    <mergeCell ref="B37:D37"/>
    <mergeCell ref="F37:H37"/>
    <mergeCell ref="B38:D38"/>
    <mergeCell ref="F38:H38"/>
    <mergeCell ref="B39:D39"/>
    <mergeCell ref="F39:H39"/>
    <mergeCell ref="A35:I36"/>
    <mergeCell ref="A26:I27"/>
    <mergeCell ref="B28:D28"/>
    <mergeCell ref="F28:H28"/>
    <mergeCell ref="B29:D29"/>
    <mergeCell ref="F29:H29"/>
    <mergeCell ref="B30:D30"/>
    <mergeCell ref="F30:H30"/>
    <mergeCell ref="A31:I32"/>
    <mergeCell ref="B33:D33"/>
    <mergeCell ref="F33:H33"/>
    <mergeCell ref="B34:D34"/>
    <mergeCell ref="F34:H34"/>
    <mergeCell ref="B23:D23"/>
    <mergeCell ref="F23:H23"/>
    <mergeCell ref="B24:D24"/>
    <mergeCell ref="F24:H24"/>
    <mergeCell ref="B25:D25"/>
    <mergeCell ref="F25:H25"/>
    <mergeCell ref="B22:D22"/>
    <mergeCell ref="F22:H22"/>
    <mergeCell ref="B15:D15"/>
    <mergeCell ref="F15:H15"/>
    <mergeCell ref="B16:D16"/>
    <mergeCell ref="F16:H16"/>
    <mergeCell ref="B17:D17"/>
    <mergeCell ref="F17:H17"/>
    <mergeCell ref="A18:I19"/>
    <mergeCell ref="B20:D20"/>
    <mergeCell ref="F20:H20"/>
    <mergeCell ref="B21:D21"/>
    <mergeCell ref="F21:H21"/>
    <mergeCell ref="B12:D12"/>
    <mergeCell ref="F12:H12"/>
    <mergeCell ref="B13:D13"/>
    <mergeCell ref="F13:H13"/>
    <mergeCell ref="B14:D14"/>
    <mergeCell ref="F14:H14"/>
    <mergeCell ref="B9:D9"/>
    <mergeCell ref="F9:H9"/>
    <mergeCell ref="B10:D10"/>
    <mergeCell ref="F10:H10"/>
    <mergeCell ref="B11:D11"/>
    <mergeCell ref="F11:H11"/>
    <mergeCell ref="M8:N8"/>
    <mergeCell ref="A1:H2"/>
    <mergeCell ref="A3:G3"/>
    <mergeCell ref="J4:J5"/>
    <mergeCell ref="K4:K5"/>
    <mergeCell ref="M4:M5"/>
    <mergeCell ref="N4:N5"/>
    <mergeCell ref="A6:I7"/>
    <mergeCell ref="J6:J7"/>
    <mergeCell ref="K6:K7"/>
    <mergeCell ref="B8:D8"/>
    <mergeCell ref="F8:H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44EA2-DB63-439C-94B4-E01310600D59}">
  <sheetPr>
    <outlinePr summaryBelow="0" summaryRight="0"/>
  </sheetPr>
  <dimension ref="A1:N39"/>
  <sheetViews>
    <sheetView topLeftCell="B1" workbookViewId="0">
      <selection activeCell="N6" sqref="N6"/>
    </sheetView>
  </sheetViews>
  <sheetFormatPr defaultColWidth="12.5703125" defaultRowHeight="15.75" customHeight="1"/>
  <cols>
    <col min="13" max="13" width="14.28515625" bestFit="1" customWidth="1"/>
  </cols>
  <sheetData>
    <row r="1" spans="1:14" ht="12.75">
      <c r="A1" s="49" t="s">
        <v>193</v>
      </c>
      <c r="B1" s="46"/>
      <c r="C1" s="46"/>
      <c r="D1" s="46"/>
      <c r="E1" s="46"/>
      <c r="F1" s="46"/>
      <c r="G1" s="46"/>
      <c r="H1" s="46"/>
    </row>
    <row r="2" spans="1:14" ht="15.75" customHeight="1">
      <c r="A2" s="46"/>
      <c r="B2" s="46"/>
      <c r="C2" s="46"/>
      <c r="D2" s="46"/>
      <c r="E2" s="46"/>
      <c r="F2" s="46"/>
      <c r="G2" s="46"/>
      <c r="H2" s="46"/>
    </row>
    <row r="3" spans="1:14" ht="15.75" customHeight="1">
      <c r="A3" s="50" t="s">
        <v>16</v>
      </c>
      <c r="B3" s="50"/>
      <c r="C3" s="50"/>
      <c r="D3" s="50"/>
      <c r="E3" s="50"/>
      <c r="F3" s="50"/>
      <c r="G3" s="50"/>
    </row>
    <row r="4" spans="1:14" ht="15.75" customHeight="1">
      <c r="J4" s="51" t="s">
        <v>18</v>
      </c>
      <c r="K4" s="51" t="s">
        <v>37</v>
      </c>
      <c r="M4" s="51" t="s">
        <v>18</v>
      </c>
      <c r="N4" s="51" t="s">
        <v>37</v>
      </c>
    </row>
    <row r="5" spans="1:14" ht="15.75" customHeight="1">
      <c r="J5" s="51"/>
      <c r="K5" s="51"/>
      <c r="M5" s="51"/>
      <c r="N5" s="51"/>
    </row>
    <row r="6" spans="1:14" ht="15.75" customHeight="1">
      <c r="A6" s="48" t="s">
        <v>19</v>
      </c>
      <c r="B6" s="48"/>
      <c r="C6" s="48"/>
      <c r="D6" s="48"/>
      <c r="E6" s="48"/>
      <c r="F6" s="48"/>
      <c r="G6" s="48"/>
      <c r="H6" s="48"/>
      <c r="I6" s="48"/>
      <c r="J6" s="52">
        <f>SUM(J9:J38)</f>
        <v>8</v>
      </c>
      <c r="K6" s="52">
        <f>SUM(K9:K38)</f>
        <v>10</v>
      </c>
      <c r="L6" t="s">
        <v>20</v>
      </c>
      <c r="M6" s="3">
        <f>SUM(M9,M21,M29,M34,M38)</f>
        <v>112.21428571428572</v>
      </c>
      <c r="N6" s="3">
        <f>SUM(N9,N21,N29,N34,N38)</f>
        <v>131.78571428571428</v>
      </c>
    </row>
    <row r="7" spans="1:14" ht="12.75" customHeight="1">
      <c r="A7" s="48"/>
      <c r="B7" s="48"/>
      <c r="C7" s="48"/>
      <c r="D7" s="48"/>
      <c r="E7" s="48"/>
      <c r="F7" s="48"/>
      <c r="G7" s="48"/>
      <c r="H7" s="48"/>
      <c r="I7" s="48"/>
      <c r="J7" s="52"/>
      <c r="K7" s="52"/>
      <c r="L7" t="s">
        <v>21</v>
      </c>
      <c r="M7" s="2">
        <f>M6/162</f>
        <v>0.69268077601410938</v>
      </c>
      <c r="N7" s="2">
        <f>N6/162</f>
        <v>0.81349206349206349</v>
      </c>
    </row>
    <row r="8" spans="1:14" ht="12.75">
      <c r="A8" s="9" t="s">
        <v>22</v>
      </c>
      <c r="B8" s="44" t="s">
        <v>23</v>
      </c>
      <c r="C8" s="45"/>
      <c r="D8" s="46"/>
      <c r="E8" s="1" t="s">
        <v>24</v>
      </c>
      <c r="F8" s="47" t="s">
        <v>25</v>
      </c>
      <c r="G8" s="47"/>
      <c r="H8" s="47"/>
      <c r="I8" s="1" t="s">
        <v>24</v>
      </c>
      <c r="J8" s="1" t="s">
        <v>26</v>
      </c>
      <c r="K8" s="1" t="s">
        <v>26</v>
      </c>
      <c r="M8" s="44" t="s">
        <v>27</v>
      </c>
      <c r="N8" s="44"/>
    </row>
    <row r="9" spans="1:14" ht="12.75">
      <c r="A9" s="1">
        <v>1</v>
      </c>
      <c r="B9" s="44" t="s">
        <v>194</v>
      </c>
      <c r="C9" s="44"/>
      <c r="D9" s="44"/>
      <c r="E9" s="1">
        <v>9</v>
      </c>
      <c r="F9" s="47" t="s">
        <v>195</v>
      </c>
      <c r="G9" s="47"/>
      <c r="H9" s="47"/>
      <c r="I9" s="1">
        <v>5</v>
      </c>
      <c r="J9">
        <f>IF(E9=9,1,0)</f>
        <v>1</v>
      </c>
      <c r="K9">
        <f t="shared" ref="K9:K25" si="0">IF(I9=9,1,0)</f>
        <v>0</v>
      </c>
      <c r="M9">
        <f>SUM(E9:E17)</f>
        <v>73</v>
      </c>
      <c r="N9">
        <f>SUM(I9:I17)</f>
        <v>60</v>
      </c>
    </row>
    <row r="10" spans="1:14" ht="12.75">
      <c r="A10" s="1">
        <v>2</v>
      </c>
      <c r="B10" s="44" t="s">
        <v>53</v>
      </c>
      <c r="C10" s="44"/>
      <c r="D10" s="44"/>
      <c r="E10" s="1">
        <v>9</v>
      </c>
      <c r="F10" s="47" t="s">
        <v>105</v>
      </c>
      <c r="G10" s="47"/>
      <c r="H10" s="47"/>
      <c r="I10" s="1">
        <v>6</v>
      </c>
      <c r="J10">
        <f t="shared" ref="J10:J25" si="1">IF(E10=9,1,0)</f>
        <v>1</v>
      </c>
      <c r="K10">
        <f t="shared" si="0"/>
        <v>0</v>
      </c>
    </row>
    <row r="11" spans="1:14" ht="12.75">
      <c r="A11" s="1">
        <v>3</v>
      </c>
      <c r="B11" s="44" t="s">
        <v>196</v>
      </c>
      <c r="C11" s="44"/>
      <c r="D11" s="44"/>
      <c r="E11" s="1">
        <v>3</v>
      </c>
      <c r="F11" s="47" t="s">
        <v>109</v>
      </c>
      <c r="G11" s="47"/>
      <c r="H11" s="47"/>
      <c r="I11" s="1">
        <v>9</v>
      </c>
      <c r="J11">
        <f t="shared" si="1"/>
        <v>0</v>
      </c>
      <c r="K11">
        <f t="shared" si="0"/>
        <v>1</v>
      </c>
    </row>
    <row r="12" spans="1:14" ht="12.75">
      <c r="A12" s="1">
        <v>4</v>
      </c>
      <c r="B12" s="44" t="s">
        <v>194</v>
      </c>
      <c r="C12" s="44"/>
      <c r="D12" s="44"/>
      <c r="E12" s="1">
        <v>9</v>
      </c>
      <c r="F12" s="54" t="s">
        <v>105</v>
      </c>
      <c r="G12" s="47"/>
      <c r="H12" s="47"/>
      <c r="I12" s="1">
        <v>8</v>
      </c>
      <c r="J12">
        <f t="shared" si="1"/>
        <v>1</v>
      </c>
      <c r="K12">
        <f t="shared" si="0"/>
        <v>0</v>
      </c>
    </row>
    <row r="13" spans="1:14" ht="12.75">
      <c r="A13" s="1">
        <v>5</v>
      </c>
      <c r="B13" s="44" t="s">
        <v>57</v>
      </c>
      <c r="C13" s="44"/>
      <c r="D13" s="44"/>
      <c r="E13" s="1">
        <v>9</v>
      </c>
      <c r="F13" s="54" t="s">
        <v>197</v>
      </c>
      <c r="G13" s="47"/>
      <c r="H13" s="47"/>
      <c r="I13" s="1">
        <v>4</v>
      </c>
      <c r="J13">
        <f t="shared" si="1"/>
        <v>1</v>
      </c>
      <c r="K13">
        <f t="shared" si="0"/>
        <v>0</v>
      </c>
    </row>
    <row r="14" spans="1:14" ht="12.75">
      <c r="A14" s="1">
        <v>6</v>
      </c>
      <c r="B14" s="44" t="s">
        <v>51</v>
      </c>
      <c r="C14" s="44"/>
      <c r="D14" s="44"/>
      <c r="E14" s="1">
        <v>9</v>
      </c>
      <c r="F14" s="54" t="s">
        <v>107</v>
      </c>
      <c r="G14" s="47"/>
      <c r="H14" s="47"/>
      <c r="I14" s="1">
        <v>8</v>
      </c>
      <c r="J14">
        <f t="shared" si="1"/>
        <v>1</v>
      </c>
      <c r="K14">
        <f t="shared" si="0"/>
        <v>0</v>
      </c>
    </row>
    <row r="15" spans="1:14" ht="12.75">
      <c r="A15" s="1">
        <v>7</v>
      </c>
      <c r="B15" s="44" t="s">
        <v>51</v>
      </c>
      <c r="C15" s="44"/>
      <c r="D15" s="44"/>
      <c r="E15" s="1">
        <v>8</v>
      </c>
      <c r="F15" s="47" t="s">
        <v>197</v>
      </c>
      <c r="G15" s="47"/>
      <c r="H15" s="47"/>
      <c r="I15" s="1">
        <v>9</v>
      </c>
      <c r="J15">
        <f t="shared" si="1"/>
        <v>0</v>
      </c>
      <c r="K15">
        <f t="shared" si="0"/>
        <v>1</v>
      </c>
    </row>
    <row r="16" spans="1:14" ht="12.75">
      <c r="A16" s="1">
        <v>8</v>
      </c>
      <c r="B16" s="44" t="s">
        <v>57</v>
      </c>
      <c r="C16" s="44"/>
      <c r="D16" s="44"/>
      <c r="E16" s="1">
        <v>9</v>
      </c>
      <c r="F16" s="47" t="s">
        <v>107</v>
      </c>
      <c r="G16" s="47"/>
      <c r="H16" s="47"/>
      <c r="I16" s="1">
        <v>2</v>
      </c>
      <c r="J16">
        <f t="shared" si="1"/>
        <v>1</v>
      </c>
      <c r="K16">
        <f t="shared" si="0"/>
        <v>0</v>
      </c>
    </row>
    <row r="17" spans="1:14" ht="12.75">
      <c r="A17" s="1">
        <v>9</v>
      </c>
      <c r="B17" s="44" t="s">
        <v>53</v>
      </c>
      <c r="C17" s="44"/>
      <c r="D17" s="44"/>
      <c r="E17" s="1">
        <v>8</v>
      </c>
      <c r="F17" s="47" t="s">
        <v>195</v>
      </c>
      <c r="G17" s="47"/>
      <c r="H17" s="47"/>
      <c r="I17" s="1">
        <v>9</v>
      </c>
      <c r="J17">
        <f t="shared" si="1"/>
        <v>0</v>
      </c>
      <c r="K17">
        <f t="shared" si="0"/>
        <v>1</v>
      </c>
    </row>
    <row r="18" spans="1:14" ht="12.75" customHeight="1">
      <c r="A18" s="48" t="s">
        <v>28</v>
      </c>
      <c r="B18" s="48"/>
      <c r="C18" s="48"/>
      <c r="D18" s="48"/>
      <c r="E18" s="48"/>
      <c r="F18" s="48"/>
      <c r="G18" s="48"/>
      <c r="H18" s="48"/>
      <c r="I18" s="48"/>
    </row>
    <row r="19" spans="1:14" ht="12.75" customHeight="1">
      <c r="A19" s="48"/>
      <c r="B19" s="48"/>
      <c r="C19" s="48"/>
      <c r="D19" s="48"/>
      <c r="E19" s="48"/>
      <c r="F19" s="48"/>
      <c r="G19" s="48"/>
      <c r="H19" s="48"/>
      <c r="I19" s="48"/>
    </row>
    <row r="20" spans="1:14" ht="12.75">
      <c r="A20" s="9" t="s">
        <v>22</v>
      </c>
      <c r="B20" s="44" t="s">
        <v>23</v>
      </c>
      <c r="C20" s="45"/>
      <c r="D20" s="46"/>
      <c r="E20" s="1" t="s">
        <v>24</v>
      </c>
      <c r="F20" s="47" t="s">
        <v>25</v>
      </c>
      <c r="G20" s="47"/>
      <c r="H20" s="47"/>
      <c r="I20" s="1" t="s">
        <v>24</v>
      </c>
    </row>
    <row r="21" spans="1:14" ht="12.75">
      <c r="A21" s="1">
        <v>13</v>
      </c>
      <c r="B21" s="44" t="s">
        <v>198</v>
      </c>
      <c r="C21" s="45"/>
      <c r="D21" s="46"/>
      <c r="E21">
        <v>1</v>
      </c>
      <c r="F21" s="44" t="s">
        <v>199</v>
      </c>
      <c r="G21" s="45"/>
      <c r="H21" s="46"/>
      <c r="I21">
        <v>9</v>
      </c>
      <c r="J21">
        <f t="shared" si="1"/>
        <v>0</v>
      </c>
      <c r="K21">
        <f t="shared" si="0"/>
        <v>1</v>
      </c>
      <c r="M21">
        <f>SUM(E21:E25)</f>
        <v>11</v>
      </c>
      <c r="N21">
        <f>SUM(I21:I25)</f>
        <v>45</v>
      </c>
    </row>
    <row r="22" spans="1:14" ht="12.75">
      <c r="A22" s="1">
        <v>14</v>
      </c>
      <c r="B22" s="44" t="s">
        <v>200</v>
      </c>
      <c r="C22" s="45"/>
      <c r="D22" s="46"/>
      <c r="E22" s="1">
        <v>3</v>
      </c>
      <c r="F22" s="44" t="s">
        <v>115</v>
      </c>
      <c r="G22" s="45"/>
      <c r="H22" s="46"/>
      <c r="I22" s="1">
        <v>9</v>
      </c>
      <c r="J22">
        <f t="shared" si="1"/>
        <v>0</v>
      </c>
      <c r="K22">
        <f t="shared" si="0"/>
        <v>1</v>
      </c>
    </row>
    <row r="23" spans="1:14" ht="12.75">
      <c r="A23" s="1">
        <v>15</v>
      </c>
      <c r="B23" s="44" t="s">
        <v>201</v>
      </c>
      <c r="C23" s="45"/>
      <c r="D23" s="46"/>
      <c r="E23">
        <v>7</v>
      </c>
      <c r="F23" s="44" t="s">
        <v>117</v>
      </c>
      <c r="G23" s="45"/>
      <c r="H23" s="46"/>
      <c r="I23">
        <v>9</v>
      </c>
      <c r="J23">
        <f t="shared" si="1"/>
        <v>0</v>
      </c>
      <c r="K23">
        <f t="shared" si="0"/>
        <v>1</v>
      </c>
    </row>
    <row r="24" spans="1:14" ht="12.75">
      <c r="A24" s="1">
        <v>16</v>
      </c>
      <c r="B24" s="44" t="s">
        <v>186</v>
      </c>
      <c r="C24" s="45"/>
      <c r="D24" s="46"/>
      <c r="E24">
        <v>0</v>
      </c>
      <c r="F24" s="44" t="s">
        <v>115</v>
      </c>
      <c r="G24" s="45"/>
      <c r="H24" s="46"/>
      <c r="I24">
        <v>9</v>
      </c>
      <c r="J24">
        <f t="shared" si="1"/>
        <v>0</v>
      </c>
      <c r="K24">
        <f t="shared" si="0"/>
        <v>1</v>
      </c>
    </row>
    <row r="25" spans="1:14" ht="12.75">
      <c r="A25" s="1">
        <v>17</v>
      </c>
      <c r="B25" s="44" t="s">
        <v>186</v>
      </c>
      <c r="C25" s="45"/>
      <c r="D25" s="46"/>
      <c r="E25">
        <v>0</v>
      </c>
      <c r="F25" s="44" t="s">
        <v>202</v>
      </c>
      <c r="G25" s="45"/>
      <c r="H25" s="46"/>
      <c r="I25">
        <v>9</v>
      </c>
      <c r="J25">
        <f t="shared" si="1"/>
        <v>0</v>
      </c>
      <c r="K25">
        <f t="shared" si="0"/>
        <v>1</v>
      </c>
    </row>
    <row r="26" spans="1:14" ht="12.75">
      <c r="A26" s="48" t="s">
        <v>29</v>
      </c>
      <c r="B26" s="48"/>
      <c r="C26" s="48"/>
      <c r="D26" s="48"/>
      <c r="E26" s="48"/>
      <c r="F26" s="48"/>
      <c r="G26" s="48"/>
      <c r="H26" s="48"/>
      <c r="I26" s="48"/>
    </row>
    <row r="27" spans="1:14" ht="12.75">
      <c r="A27" s="48"/>
      <c r="B27" s="48"/>
      <c r="C27" s="48"/>
      <c r="D27" s="48"/>
      <c r="E27" s="48"/>
      <c r="F27" s="48"/>
      <c r="G27" s="48"/>
      <c r="H27" s="48"/>
      <c r="I27" s="48"/>
    </row>
    <row r="28" spans="1:14" ht="12.75">
      <c r="A28" s="9" t="s">
        <v>22</v>
      </c>
      <c r="B28" s="44" t="s">
        <v>30</v>
      </c>
      <c r="C28" s="45"/>
      <c r="D28" s="46"/>
      <c r="E28" s="1" t="s">
        <v>24</v>
      </c>
      <c r="F28" s="47" t="s">
        <v>31</v>
      </c>
      <c r="G28" s="47"/>
      <c r="H28" s="47"/>
      <c r="I28" s="1" t="s">
        <v>24</v>
      </c>
    </row>
    <row r="29" spans="1:14" ht="15.75" customHeight="1">
      <c r="A29" s="1">
        <v>18</v>
      </c>
      <c r="B29" s="44" t="s">
        <v>203</v>
      </c>
      <c r="C29" s="44"/>
      <c r="D29" s="44"/>
      <c r="E29">
        <v>25</v>
      </c>
      <c r="F29" s="44" t="s">
        <v>204</v>
      </c>
      <c r="G29" s="44"/>
      <c r="H29" s="44"/>
      <c r="I29">
        <v>14</v>
      </c>
      <c r="J29">
        <f>IF(E29=25,1,0)</f>
        <v>1</v>
      </c>
      <c r="K29">
        <f>IF(I29=25,1,0)</f>
        <v>0</v>
      </c>
      <c r="M29" s="3">
        <f>SUM(E29:E30)/2.8</f>
        <v>17.857142857142858</v>
      </c>
      <c r="N29" s="3">
        <f>SUM(I29:I30)/2.8</f>
        <v>8.9285714285714288</v>
      </c>
    </row>
    <row r="30" spans="1:14" ht="15.75" customHeight="1">
      <c r="A30" s="1">
        <v>19</v>
      </c>
      <c r="B30" s="55" t="s">
        <v>205</v>
      </c>
      <c r="C30" s="44"/>
      <c r="D30" s="44"/>
      <c r="E30">
        <v>25</v>
      </c>
      <c r="F30" s="44" t="s">
        <v>206</v>
      </c>
      <c r="G30" s="44"/>
      <c r="H30" s="44"/>
      <c r="I30">
        <v>11</v>
      </c>
      <c r="J30">
        <f t="shared" ref="J30:J38" si="2">IF(E30=25,1,0)</f>
        <v>1</v>
      </c>
      <c r="K30">
        <f t="shared" ref="K30:K38" si="3">IF(I30=25,1,0)</f>
        <v>0</v>
      </c>
      <c r="N30" s="3"/>
    </row>
    <row r="31" spans="1:14" ht="15.75" customHeight="1">
      <c r="A31" s="48" t="s">
        <v>32</v>
      </c>
      <c r="B31" s="48"/>
      <c r="C31" s="48"/>
      <c r="D31" s="48"/>
      <c r="E31" s="48"/>
      <c r="F31" s="48"/>
      <c r="G31" s="48"/>
      <c r="H31" s="48"/>
      <c r="I31" s="48"/>
      <c r="N31" s="3"/>
    </row>
    <row r="32" spans="1:14" ht="15.75" customHeight="1">
      <c r="A32" s="48"/>
      <c r="B32" s="48"/>
      <c r="C32" s="48"/>
      <c r="D32" s="48"/>
      <c r="E32" s="48"/>
      <c r="F32" s="48"/>
      <c r="G32" s="48"/>
      <c r="H32" s="48"/>
      <c r="I32" s="48"/>
      <c r="N32" s="3"/>
    </row>
    <row r="33" spans="1:14" ht="15.75" customHeight="1">
      <c r="A33" s="9" t="s">
        <v>22</v>
      </c>
      <c r="B33" s="44" t="s">
        <v>30</v>
      </c>
      <c r="C33" s="45"/>
      <c r="D33" s="46"/>
      <c r="E33" s="1" t="s">
        <v>24</v>
      </c>
      <c r="F33" s="47" t="s">
        <v>31</v>
      </c>
      <c r="G33" s="47"/>
      <c r="H33" s="47"/>
      <c r="I33" s="1" t="s">
        <v>24</v>
      </c>
      <c r="N33" s="3"/>
    </row>
    <row r="34" spans="1:14" ht="15.75" customHeight="1">
      <c r="A34" s="1">
        <v>18</v>
      </c>
      <c r="B34" s="44" t="s">
        <v>207</v>
      </c>
      <c r="C34" s="44"/>
      <c r="D34" s="44"/>
      <c r="E34">
        <v>14</v>
      </c>
      <c r="F34" s="44" t="s">
        <v>208</v>
      </c>
      <c r="G34" s="44"/>
      <c r="H34" s="44"/>
      <c r="I34">
        <v>25</v>
      </c>
      <c r="J34">
        <f t="shared" si="2"/>
        <v>0</v>
      </c>
      <c r="K34">
        <f t="shared" si="3"/>
        <v>1</v>
      </c>
      <c r="M34" s="3">
        <f>SUM(E34)/2.8</f>
        <v>5</v>
      </c>
      <c r="N34" s="3">
        <f>SUM(I34)/2.8</f>
        <v>8.9285714285714288</v>
      </c>
    </row>
    <row r="35" spans="1:14" ht="15.75" customHeight="1">
      <c r="A35" s="48" t="s">
        <v>33</v>
      </c>
      <c r="B35" s="48"/>
      <c r="C35" s="48"/>
      <c r="D35" s="48"/>
      <c r="E35" s="48"/>
      <c r="F35" s="48"/>
      <c r="G35" s="48"/>
      <c r="H35" s="48"/>
      <c r="I35" s="48"/>
      <c r="N35" s="3"/>
    </row>
    <row r="36" spans="1:14" ht="15.75" customHeight="1">
      <c r="A36" s="48"/>
      <c r="B36" s="48"/>
      <c r="C36" s="48"/>
      <c r="D36" s="48"/>
      <c r="E36" s="48"/>
      <c r="F36" s="48"/>
      <c r="G36" s="48"/>
      <c r="H36" s="48"/>
      <c r="I36" s="48"/>
      <c r="N36" s="3"/>
    </row>
    <row r="37" spans="1:14" ht="15.75" customHeight="1">
      <c r="A37" s="9" t="s">
        <v>22</v>
      </c>
      <c r="B37" s="44" t="s">
        <v>30</v>
      </c>
      <c r="C37" s="45"/>
      <c r="D37" s="46"/>
      <c r="E37" s="1" t="s">
        <v>24</v>
      </c>
      <c r="F37" s="47" t="s">
        <v>31</v>
      </c>
      <c r="G37" s="47"/>
      <c r="H37" s="47"/>
      <c r="I37" s="1" t="s">
        <v>24</v>
      </c>
      <c r="N37" s="3"/>
    </row>
    <row r="38" spans="1:14" ht="15.75" customHeight="1">
      <c r="A38" s="1">
        <v>18</v>
      </c>
      <c r="B38" s="55" t="s">
        <v>209</v>
      </c>
      <c r="C38" s="44"/>
      <c r="D38" s="44"/>
      <c r="E38">
        <v>15</v>
      </c>
      <c r="F38" s="44" t="s">
        <v>210</v>
      </c>
      <c r="G38" s="44"/>
      <c r="H38" s="44"/>
      <c r="I38">
        <v>25</v>
      </c>
      <c r="J38">
        <f t="shared" si="2"/>
        <v>0</v>
      </c>
      <c r="K38">
        <f t="shared" si="3"/>
        <v>1</v>
      </c>
      <c r="M38" s="3">
        <f>SUM(E38)/2.8</f>
        <v>5.3571428571428577</v>
      </c>
      <c r="N38" s="3">
        <f>SUM(I38)/2.8</f>
        <v>8.9285714285714288</v>
      </c>
    </row>
    <row r="39" spans="1:14" ht="15.75" customHeight="1">
      <c r="A39" s="1"/>
      <c r="B39" s="44"/>
      <c r="C39" s="45"/>
      <c r="D39" s="46"/>
      <c r="F39" s="44"/>
      <c r="G39" s="45"/>
      <c r="H39" s="46"/>
    </row>
  </sheetData>
  <mergeCells count="62">
    <mergeCell ref="B37:D37"/>
    <mergeCell ref="F37:H37"/>
    <mergeCell ref="B38:D38"/>
    <mergeCell ref="F38:H38"/>
    <mergeCell ref="B39:D39"/>
    <mergeCell ref="F39:H39"/>
    <mergeCell ref="A35:I36"/>
    <mergeCell ref="A26:I27"/>
    <mergeCell ref="B28:D28"/>
    <mergeCell ref="F28:H28"/>
    <mergeCell ref="B29:D29"/>
    <mergeCell ref="F29:H29"/>
    <mergeCell ref="B30:D30"/>
    <mergeCell ref="F30:H30"/>
    <mergeCell ref="A31:I32"/>
    <mergeCell ref="B33:D33"/>
    <mergeCell ref="F33:H33"/>
    <mergeCell ref="B34:D34"/>
    <mergeCell ref="F34:H34"/>
    <mergeCell ref="B23:D23"/>
    <mergeCell ref="F23:H23"/>
    <mergeCell ref="B24:D24"/>
    <mergeCell ref="F24:H24"/>
    <mergeCell ref="B25:D25"/>
    <mergeCell ref="F25:H25"/>
    <mergeCell ref="B22:D22"/>
    <mergeCell ref="F22:H22"/>
    <mergeCell ref="B15:D15"/>
    <mergeCell ref="F15:H15"/>
    <mergeCell ref="B16:D16"/>
    <mergeCell ref="F16:H16"/>
    <mergeCell ref="B17:D17"/>
    <mergeCell ref="F17:H17"/>
    <mergeCell ref="A18:I19"/>
    <mergeCell ref="B20:D20"/>
    <mergeCell ref="F20:H20"/>
    <mergeCell ref="B21:D21"/>
    <mergeCell ref="F21:H21"/>
    <mergeCell ref="B12:D12"/>
    <mergeCell ref="F12:H12"/>
    <mergeCell ref="B13:D13"/>
    <mergeCell ref="F13:H13"/>
    <mergeCell ref="B14:D14"/>
    <mergeCell ref="F14:H14"/>
    <mergeCell ref="B9:D9"/>
    <mergeCell ref="F9:H9"/>
    <mergeCell ref="B10:D10"/>
    <mergeCell ref="F10:H10"/>
    <mergeCell ref="B11:D11"/>
    <mergeCell ref="F11:H11"/>
    <mergeCell ref="M8:N8"/>
    <mergeCell ref="A1:H2"/>
    <mergeCell ref="A3:G3"/>
    <mergeCell ref="J4:J5"/>
    <mergeCell ref="K4:K5"/>
    <mergeCell ref="M4:M5"/>
    <mergeCell ref="N4:N5"/>
    <mergeCell ref="A6:I7"/>
    <mergeCell ref="J6:J7"/>
    <mergeCell ref="K6:K7"/>
    <mergeCell ref="B8:D8"/>
    <mergeCell ref="F8:H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1D9D6-7BD0-4A0F-9CAC-1350037A1AF2}">
  <sheetPr>
    <outlinePr summaryBelow="0" summaryRight="0"/>
  </sheetPr>
  <dimension ref="A1:N39"/>
  <sheetViews>
    <sheetView topLeftCell="B15" workbookViewId="0">
      <selection activeCell="A26" sqref="A26:I27"/>
    </sheetView>
  </sheetViews>
  <sheetFormatPr defaultColWidth="12.5703125" defaultRowHeight="15.75" customHeight="1"/>
  <cols>
    <col min="13" max="13" width="14.28515625" bestFit="1" customWidth="1"/>
  </cols>
  <sheetData>
    <row r="1" spans="1:14" ht="12.75">
      <c r="A1" s="49" t="s">
        <v>211</v>
      </c>
      <c r="B1" s="46"/>
      <c r="C1" s="46"/>
      <c r="D1" s="46"/>
      <c r="E1" s="46"/>
      <c r="F1" s="46"/>
      <c r="G1" s="46"/>
      <c r="H1" s="46"/>
    </row>
    <row r="2" spans="1:14" ht="15.75" customHeight="1">
      <c r="A2" s="46"/>
      <c r="B2" s="46"/>
      <c r="C2" s="46"/>
      <c r="D2" s="46"/>
      <c r="E2" s="46"/>
      <c r="F2" s="46"/>
      <c r="G2" s="46"/>
      <c r="H2" s="46"/>
    </row>
    <row r="3" spans="1:14" ht="15.75" customHeight="1">
      <c r="A3" s="50" t="s">
        <v>16</v>
      </c>
      <c r="B3" s="50"/>
      <c r="C3" s="50"/>
      <c r="D3" s="50"/>
      <c r="E3" s="50"/>
      <c r="F3" s="50"/>
      <c r="G3" s="50"/>
    </row>
    <row r="4" spans="1:14" ht="15.75" customHeight="1">
      <c r="J4" s="51" t="s">
        <v>36</v>
      </c>
      <c r="K4" s="51" t="s">
        <v>40</v>
      </c>
      <c r="M4" s="51" t="s">
        <v>36</v>
      </c>
      <c r="N4" s="51" t="s">
        <v>40</v>
      </c>
    </row>
    <row r="5" spans="1:14" ht="15.75" customHeight="1">
      <c r="J5" s="51"/>
      <c r="K5" s="51"/>
      <c r="M5" s="51"/>
      <c r="N5" s="51"/>
    </row>
    <row r="6" spans="1:14" ht="15.75" customHeight="1">
      <c r="A6" s="48" t="s">
        <v>19</v>
      </c>
      <c r="B6" s="48"/>
      <c r="C6" s="48"/>
      <c r="D6" s="48"/>
      <c r="E6" s="48"/>
      <c r="F6" s="48"/>
      <c r="G6" s="48"/>
      <c r="H6" s="48"/>
      <c r="I6" s="48"/>
      <c r="J6" s="52">
        <f>SUM(J9:J38)</f>
        <v>7</v>
      </c>
      <c r="K6" s="52">
        <f>SUM(K9:K38)</f>
        <v>11</v>
      </c>
      <c r="L6" t="s">
        <v>20</v>
      </c>
      <c r="M6" s="3">
        <f>SUM(M9,M21,M29,M34,M38)</f>
        <v>114.14285714285714</v>
      </c>
      <c r="N6" s="3">
        <f>SUM(N9,N21,N29,N34,N38)</f>
        <v>125.92857142857143</v>
      </c>
    </row>
    <row r="7" spans="1:14" ht="12.75" customHeight="1">
      <c r="A7" s="48"/>
      <c r="B7" s="48"/>
      <c r="C7" s="48"/>
      <c r="D7" s="48"/>
      <c r="E7" s="48"/>
      <c r="F7" s="48"/>
      <c r="G7" s="48"/>
      <c r="H7" s="48"/>
      <c r="I7" s="48"/>
      <c r="J7" s="52"/>
      <c r="K7" s="52"/>
      <c r="L7" t="s">
        <v>21</v>
      </c>
      <c r="M7" s="2">
        <f>M6/162</f>
        <v>0.70458553791887124</v>
      </c>
      <c r="N7" s="2">
        <f>N6/162</f>
        <v>0.77733686067019403</v>
      </c>
    </row>
    <row r="8" spans="1:14" ht="12.75">
      <c r="A8" s="9" t="s">
        <v>22</v>
      </c>
      <c r="B8" s="44" t="s">
        <v>23</v>
      </c>
      <c r="C8" s="45"/>
      <c r="D8" s="46"/>
      <c r="E8" s="1" t="s">
        <v>24</v>
      </c>
      <c r="F8" s="47" t="s">
        <v>25</v>
      </c>
      <c r="G8" s="47"/>
      <c r="H8" s="47"/>
      <c r="I8" s="1" t="s">
        <v>24</v>
      </c>
      <c r="J8" s="1" t="s">
        <v>26</v>
      </c>
      <c r="K8" s="1" t="s">
        <v>26</v>
      </c>
      <c r="M8" s="44" t="s">
        <v>27</v>
      </c>
      <c r="N8" s="44"/>
    </row>
    <row r="9" spans="1:14" ht="12.75">
      <c r="A9" s="1">
        <v>1</v>
      </c>
      <c r="B9" s="44" t="s">
        <v>76</v>
      </c>
      <c r="C9" s="44"/>
      <c r="D9" s="44"/>
      <c r="E9" s="1">
        <v>9</v>
      </c>
      <c r="F9" s="47" t="s">
        <v>212</v>
      </c>
      <c r="G9" s="47"/>
      <c r="H9" s="47"/>
      <c r="I9" s="1">
        <v>2</v>
      </c>
      <c r="J9">
        <f>IF(E9=9,1,0)</f>
        <v>1</v>
      </c>
      <c r="K9">
        <f t="shared" ref="K9:K25" si="0">IF(I9=9,1,0)</f>
        <v>0</v>
      </c>
      <c r="M9">
        <f>SUM(E9:E17)</f>
        <v>51</v>
      </c>
      <c r="N9">
        <f>SUM(I9:I17)</f>
        <v>62</v>
      </c>
    </row>
    <row r="10" spans="1:14" ht="12.75">
      <c r="A10" s="1">
        <v>2</v>
      </c>
      <c r="B10" s="44" t="s">
        <v>213</v>
      </c>
      <c r="C10" s="44"/>
      <c r="D10" s="44"/>
      <c r="E10" s="1">
        <v>5</v>
      </c>
      <c r="F10" s="47" t="s">
        <v>129</v>
      </c>
      <c r="G10" s="47"/>
      <c r="H10" s="47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2.75">
      <c r="A11" s="1">
        <v>3</v>
      </c>
      <c r="B11" s="44" t="s">
        <v>82</v>
      </c>
      <c r="C11" s="44"/>
      <c r="D11" s="44"/>
      <c r="E11" s="1">
        <v>3</v>
      </c>
      <c r="F11" s="47" t="s">
        <v>135</v>
      </c>
      <c r="G11" s="47"/>
      <c r="H11" s="47"/>
      <c r="I11" s="1">
        <v>9</v>
      </c>
      <c r="J11">
        <f t="shared" si="1"/>
        <v>0</v>
      </c>
      <c r="K11">
        <f t="shared" si="0"/>
        <v>1</v>
      </c>
    </row>
    <row r="12" spans="1:14" ht="12.75">
      <c r="A12" s="1">
        <v>4</v>
      </c>
      <c r="B12" s="44" t="s">
        <v>214</v>
      </c>
      <c r="C12" s="44"/>
      <c r="D12" s="44"/>
      <c r="E12" s="1">
        <v>2</v>
      </c>
      <c r="F12" s="47" t="s">
        <v>215</v>
      </c>
      <c r="G12" s="47"/>
      <c r="H12" s="47"/>
      <c r="I12" s="1">
        <v>9</v>
      </c>
      <c r="J12">
        <f t="shared" si="1"/>
        <v>0</v>
      </c>
      <c r="K12">
        <f t="shared" si="0"/>
        <v>1</v>
      </c>
    </row>
    <row r="13" spans="1:14" ht="12.75">
      <c r="A13" s="1">
        <v>5</v>
      </c>
      <c r="B13" s="44" t="s">
        <v>76</v>
      </c>
      <c r="C13" s="44"/>
      <c r="D13" s="44"/>
      <c r="E13" s="1">
        <v>9</v>
      </c>
      <c r="F13" s="47" t="s">
        <v>129</v>
      </c>
      <c r="G13" s="47"/>
      <c r="H13" s="47"/>
      <c r="I13" s="1">
        <v>5</v>
      </c>
      <c r="J13">
        <f t="shared" si="1"/>
        <v>1</v>
      </c>
      <c r="K13">
        <f t="shared" si="0"/>
        <v>0</v>
      </c>
    </row>
    <row r="14" spans="1:14" ht="12.75">
      <c r="A14" s="1">
        <v>6</v>
      </c>
      <c r="B14" s="44" t="s">
        <v>213</v>
      </c>
      <c r="C14" s="44"/>
      <c r="D14" s="44"/>
      <c r="E14" s="1">
        <v>9</v>
      </c>
      <c r="F14" s="47" t="s">
        <v>212</v>
      </c>
      <c r="G14" s="47"/>
      <c r="H14" s="47"/>
      <c r="I14" s="1">
        <v>1</v>
      </c>
      <c r="J14">
        <f t="shared" si="1"/>
        <v>1</v>
      </c>
      <c r="K14">
        <f t="shared" si="0"/>
        <v>0</v>
      </c>
    </row>
    <row r="15" spans="1:14" ht="12.75">
      <c r="A15" s="1">
        <v>7</v>
      </c>
      <c r="B15" s="44" t="s">
        <v>216</v>
      </c>
      <c r="C15" s="44"/>
      <c r="D15" s="44"/>
      <c r="E15" s="1">
        <v>3</v>
      </c>
      <c r="F15" s="47" t="s">
        <v>215</v>
      </c>
      <c r="G15" s="47"/>
      <c r="H15" s="47"/>
      <c r="I15" s="1">
        <v>9</v>
      </c>
      <c r="J15">
        <f t="shared" si="1"/>
        <v>0</v>
      </c>
      <c r="K15">
        <f t="shared" si="0"/>
        <v>1</v>
      </c>
    </row>
    <row r="16" spans="1:14" ht="12.75">
      <c r="A16" s="1">
        <v>8</v>
      </c>
      <c r="B16" s="44" t="s">
        <v>214</v>
      </c>
      <c r="C16" s="44"/>
      <c r="D16" s="44"/>
      <c r="E16" s="1">
        <v>6</v>
      </c>
      <c r="F16" s="47" t="s">
        <v>135</v>
      </c>
      <c r="G16" s="47"/>
      <c r="H16" s="47"/>
      <c r="I16" s="1">
        <v>9</v>
      </c>
      <c r="J16">
        <f t="shared" si="1"/>
        <v>0</v>
      </c>
      <c r="K16">
        <f t="shared" si="0"/>
        <v>1</v>
      </c>
    </row>
    <row r="17" spans="1:14" ht="12.75">
      <c r="A17" s="1">
        <v>9</v>
      </c>
      <c r="B17" s="44" t="s">
        <v>217</v>
      </c>
      <c r="C17" s="44"/>
      <c r="D17" s="44"/>
      <c r="E17" s="1">
        <v>5</v>
      </c>
      <c r="F17" s="47" t="s">
        <v>218</v>
      </c>
      <c r="G17" s="47"/>
      <c r="H17" s="47"/>
      <c r="I17" s="1">
        <v>9</v>
      </c>
      <c r="J17">
        <f t="shared" si="1"/>
        <v>0</v>
      </c>
      <c r="K17">
        <f t="shared" si="0"/>
        <v>1</v>
      </c>
    </row>
    <row r="18" spans="1:14" ht="12.75" customHeight="1">
      <c r="A18" s="48" t="s">
        <v>28</v>
      </c>
      <c r="B18" s="48"/>
      <c r="C18" s="48"/>
      <c r="D18" s="48"/>
      <c r="E18" s="48"/>
      <c r="F18" s="48"/>
      <c r="G18" s="48"/>
      <c r="H18" s="48"/>
      <c r="I18" s="48"/>
    </row>
    <row r="19" spans="1:14" ht="12.75" customHeight="1">
      <c r="A19" s="48"/>
      <c r="B19" s="48"/>
      <c r="C19" s="48"/>
      <c r="D19" s="48"/>
      <c r="E19" s="48"/>
      <c r="F19" s="48"/>
      <c r="G19" s="48"/>
      <c r="H19" s="48"/>
      <c r="I19" s="48"/>
    </row>
    <row r="20" spans="1:14" ht="12.75">
      <c r="A20" s="9" t="s">
        <v>22</v>
      </c>
      <c r="B20" s="44" t="s">
        <v>23</v>
      </c>
      <c r="C20" s="45"/>
      <c r="D20" s="46"/>
      <c r="E20" s="1" t="s">
        <v>24</v>
      </c>
      <c r="F20" s="47" t="s">
        <v>25</v>
      </c>
      <c r="G20" s="47"/>
      <c r="H20" s="47"/>
      <c r="I20" s="1" t="s">
        <v>24</v>
      </c>
    </row>
    <row r="21" spans="1:14" ht="12.75">
      <c r="A21" s="1">
        <v>13</v>
      </c>
      <c r="B21" s="44" t="s">
        <v>91</v>
      </c>
      <c r="C21" s="45"/>
      <c r="D21" s="46"/>
      <c r="E21">
        <v>9</v>
      </c>
      <c r="F21" s="44" t="s">
        <v>141</v>
      </c>
      <c r="G21" s="45"/>
      <c r="H21" s="46"/>
      <c r="I21">
        <v>7</v>
      </c>
      <c r="J21">
        <f t="shared" si="1"/>
        <v>1</v>
      </c>
      <c r="K21">
        <f t="shared" si="0"/>
        <v>0</v>
      </c>
      <c r="M21">
        <f>SUM(E21:E25)</f>
        <v>36</v>
      </c>
      <c r="N21">
        <f>SUM(I21:I25)</f>
        <v>35</v>
      </c>
    </row>
    <row r="22" spans="1:14" ht="12.75">
      <c r="A22" s="1">
        <v>14</v>
      </c>
      <c r="B22" s="44" t="s">
        <v>92</v>
      </c>
      <c r="C22" s="45"/>
      <c r="D22" s="46"/>
      <c r="E22">
        <v>7</v>
      </c>
      <c r="F22" s="44" t="s">
        <v>139</v>
      </c>
      <c r="G22" s="45"/>
      <c r="H22" s="46"/>
      <c r="I22">
        <v>9</v>
      </c>
      <c r="J22">
        <f t="shared" si="1"/>
        <v>0</v>
      </c>
      <c r="K22">
        <f t="shared" si="0"/>
        <v>1</v>
      </c>
    </row>
    <row r="23" spans="1:14" ht="12.75">
      <c r="A23" s="1">
        <v>15</v>
      </c>
      <c r="B23" s="44" t="s">
        <v>94</v>
      </c>
      <c r="C23" s="45"/>
      <c r="D23" s="46"/>
      <c r="E23">
        <v>9</v>
      </c>
      <c r="F23" s="44" t="s">
        <v>219</v>
      </c>
      <c r="G23" s="45"/>
      <c r="H23" s="46"/>
      <c r="I23">
        <v>3</v>
      </c>
      <c r="J23">
        <f t="shared" si="1"/>
        <v>1</v>
      </c>
      <c r="K23">
        <f t="shared" si="0"/>
        <v>0</v>
      </c>
    </row>
    <row r="24" spans="1:14" ht="12.75">
      <c r="A24" s="1">
        <v>16</v>
      </c>
      <c r="B24" s="44" t="s">
        <v>220</v>
      </c>
      <c r="C24" s="45"/>
      <c r="D24" s="46"/>
      <c r="E24">
        <v>2</v>
      </c>
      <c r="F24" s="44" t="s">
        <v>139</v>
      </c>
      <c r="G24" s="45"/>
      <c r="H24" s="46"/>
      <c r="I24">
        <v>9</v>
      </c>
      <c r="J24">
        <f t="shared" si="1"/>
        <v>0</v>
      </c>
      <c r="K24">
        <f t="shared" si="0"/>
        <v>1</v>
      </c>
    </row>
    <row r="25" spans="1:14" ht="12.75">
      <c r="A25" s="1">
        <v>17</v>
      </c>
      <c r="B25" s="44" t="s">
        <v>221</v>
      </c>
      <c r="C25" s="45"/>
      <c r="D25" s="46"/>
      <c r="E25">
        <v>9</v>
      </c>
      <c r="F25" s="44" t="s">
        <v>141</v>
      </c>
      <c r="G25" s="45"/>
      <c r="H25" s="46"/>
      <c r="I25">
        <v>7</v>
      </c>
      <c r="J25">
        <f t="shared" si="1"/>
        <v>1</v>
      </c>
      <c r="K25">
        <f t="shared" si="0"/>
        <v>0</v>
      </c>
    </row>
    <row r="26" spans="1:14" ht="12.75">
      <c r="A26" s="48" t="s">
        <v>29</v>
      </c>
      <c r="B26" s="48"/>
      <c r="C26" s="48"/>
      <c r="D26" s="48"/>
      <c r="E26" s="48"/>
      <c r="F26" s="48"/>
      <c r="G26" s="48"/>
      <c r="H26" s="48"/>
      <c r="I26" s="48"/>
    </row>
    <row r="27" spans="1:14" ht="12.75">
      <c r="A27" s="48"/>
      <c r="B27" s="48"/>
      <c r="C27" s="48"/>
      <c r="D27" s="48"/>
      <c r="E27" s="48"/>
      <c r="F27" s="48"/>
      <c r="G27" s="48"/>
      <c r="H27" s="48"/>
      <c r="I27" s="48"/>
    </row>
    <row r="28" spans="1:14" ht="12.75">
      <c r="A28" s="9" t="s">
        <v>22</v>
      </c>
      <c r="B28" s="44" t="s">
        <v>30</v>
      </c>
      <c r="C28" s="45"/>
      <c r="D28" s="46"/>
      <c r="E28" s="1" t="s">
        <v>24</v>
      </c>
      <c r="F28" s="47" t="s">
        <v>31</v>
      </c>
      <c r="G28" s="47"/>
      <c r="H28" s="47"/>
      <c r="I28" s="1" t="s">
        <v>24</v>
      </c>
    </row>
    <row r="29" spans="1:14" ht="15.75" customHeight="1">
      <c r="A29" s="1">
        <v>18</v>
      </c>
      <c r="B29" s="44" t="s">
        <v>222</v>
      </c>
      <c r="C29" s="44"/>
      <c r="D29" s="44"/>
      <c r="E29">
        <v>13</v>
      </c>
      <c r="F29" s="44" t="s">
        <v>223</v>
      </c>
      <c r="G29" s="44"/>
      <c r="H29" s="44"/>
      <c r="I29">
        <v>25</v>
      </c>
      <c r="J29">
        <f>IF(E29=25,1,0)</f>
        <v>0</v>
      </c>
      <c r="K29">
        <f>IF(I29=25,1,0)</f>
        <v>1</v>
      </c>
      <c r="M29" s="3">
        <f>SUM(E29:E30)/2.8</f>
        <v>13.571428571428573</v>
      </c>
      <c r="N29" s="3">
        <f>SUM(I29:I30)/2.8</f>
        <v>11.071428571428573</v>
      </c>
    </row>
    <row r="30" spans="1:14" ht="15.75" customHeight="1">
      <c r="A30" s="1">
        <v>19</v>
      </c>
      <c r="B30" s="44" t="s">
        <v>224</v>
      </c>
      <c r="C30" s="44"/>
      <c r="D30" s="44"/>
      <c r="E30">
        <v>25</v>
      </c>
      <c r="F30" s="44" t="s">
        <v>225</v>
      </c>
      <c r="G30" s="44"/>
      <c r="H30" s="44"/>
      <c r="I30">
        <v>6</v>
      </c>
      <c r="J30">
        <f t="shared" ref="J30:J38" si="2">IF(E30=25,1,0)</f>
        <v>1</v>
      </c>
      <c r="K30">
        <f t="shared" ref="K30:K38" si="3">IF(I30=25,1,0)</f>
        <v>0</v>
      </c>
      <c r="N30" s="3"/>
    </row>
    <row r="31" spans="1:14" ht="15.75" customHeight="1">
      <c r="A31" s="48" t="s">
        <v>32</v>
      </c>
      <c r="B31" s="48"/>
      <c r="C31" s="48"/>
      <c r="D31" s="48"/>
      <c r="E31" s="48"/>
      <c r="F31" s="48"/>
      <c r="G31" s="48"/>
      <c r="H31" s="48"/>
      <c r="I31" s="48"/>
      <c r="N31" s="3"/>
    </row>
    <row r="32" spans="1:14" ht="15.75" customHeight="1">
      <c r="A32" s="48"/>
      <c r="B32" s="48"/>
      <c r="C32" s="48"/>
      <c r="D32" s="48"/>
      <c r="E32" s="48"/>
      <c r="F32" s="48"/>
      <c r="G32" s="48"/>
      <c r="H32" s="48"/>
      <c r="I32" s="48"/>
      <c r="N32" s="3"/>
    </row>
    <row r="33" spans="1:14" ht="15.75" customHeight="1">
      <c r="A33" s="9" t="s">
        <v>22</v>
      </c>
      <c r="B33" s="44" t="s">
        <v>30</v>
      </c>
      <c r="C33" s="45"/>
      <c r="D33" s="46"/>
      <c r="E33" s="1" t="s">
        <v>24</v>
      </c>
      <c r="F33" s="47" t="s">
        <v>31</v>
      </c>
      <c r="G33" s="47"/>
      <c r="H33" s="47"/>
      <c r="I33" s="1" t="s">
        <v>24</v>
      </c>
      <c r="N33" s="3"/>
    </row>
    <row r="34" spans="1:14" ht="15.75" customHeight="1">
      <c r="A34" s="1">
        <v>18</v>
      </c>
      <c r="B34" s="44" t="s">
        <v>226</v>
      </c>
      <c r="C34" s="44"/>
      <c r="D34" s="44"/>
      <c r="E34">
        <v>21</v>
      </c>
      <c r="F34" s="44" t="s">
        <v>227</v>
      </c>
      <c r="G34" s="44"/>
      <c r="H34" s="44"/>
      <c r="I34">
        <v>25</v>
      </c>
      <c r="J34">
        <f t="shared" si="2"/>
        <v>0</v>
      </c>
      <c r="K34">
        <f t="shared" si="3"/>
        <v>1</v>
      </c>
      <c r="M34" s="3">
        <f>SUM(E34)/2.8</f>
        <v>7.5000000000000009</v>
      </c>
      <c r="N34" s="3">
        <f>SUM(I34)/2.8</f>
        <v>8.9285714285714288</v>
      </c>
    </row>
    <row r="35" spans="1:14" ht="15.75" customHeight="1">
      <c r="A35" s="48" t="s">
        <v>33</v>
      </c>
      <c r="B35" s="48"/>
      <c r="C35" s="48"/>
      <c r="D35" s="48"/>
      <c r="E35" s="48"/>
      <c r="F35" s="48"/>
      <c r="G35" s="48"/>
      <c r="H35" s="48"/>
      <c r="I35" s="48"/>
      <c r="N35" s="3"/>
    </row>
    <row r="36" spans="1:14" ht="15.75" customHeight="1">
      <c r="A36" s="48"/>
      <c r="B36" s="48"/>
      <c r="C36" s="48"/>
      <c r="D36" s="48"/>
      <c r="E36" s="48"/>
      <c r="F36" s="48"/>
      <c r="G36" s="48"/>
      <c r="H36" s="48"/>
      <c r="I36" s="48"/>
      <c r="N36" s="3"/>
    </row>
    <row r="37" spans="1:14" ht="15.75" customHeight="1">
      <c r="A37" s="9" t="s">
        <v>22</v>
      </c>
      <c r="B37" s="44" t="s">
        <v>30</v>
      </c>
      <c r="C37" s="45"/>
      <c r="D37" s="46"/>
      <c r="E37" s="1" t="s">
        <v>24</v>
      </c>
      <c r="F37" s="47" t="s">
        <v>31</v>
      </c>
      <c r="G37" s="47"/>
      <c r="H37" s="47"/>
      <c r="I37" s="1" t="s">
        <v>24</v>
      </c>
      <c r="N37" s="3"/>
    </row>
    <row r="38" spans="1:14" ht="15.75" customHeight="1">
      <c r="A38" s="1">
        <v>18</v>
      </c>
      <c r="B38" s="44" t="s">
        <v>228</v>
      </c>
      <c r="C38" s="44"/>
      <c r="D38" s="44"/>
      <c r="E38">
        <v>17</v>
      </c>
      <c r="F38" s="44" t="s">
        <v>229</v>
      </c>
      <c r="G38" s="44"/>
      <c r="H38" s="44"/>
      <c r="I38">
        <v>25</v>
      </c>
      <c r="J38">
        <f t="shared" si="2"/>
        <v>0</v>
      </c>
      <c r="K38">
        <f t="shared" si="3"/>
        <v>1</v>
      </c>
      <c r="M38" s="3">
        <f>SUM(E38)/2.8</f>
        <v>6.0714285714285721</v>
      </c>
      <c r="N38" s="3">
        <f>SUM(I38)/2.8</f>
        <v>8.9285714285714288</v>
      </c>
    </row>
    <row r="39" spans="1:14" ht="15.75" customHeight="1">
      <c r="A39" s="1"/>
      <c r="B39" s="44"/>
      <c r="C39" s="45"/>
      <c r="D39" s="46"/>
      <c r="F39" s="44"/>
      <c r="G39" s="45"/>
      <c r="H39" s="46"/>
    </row>
  </sheetData>
  <mergeCells count="62">
    <mergeCell ref="B37:D37"/>
    <mergeCell ref="F37:H37"/>
    <mergeCell ref="B38:D38"/>
    <mergeCell ref="F38:H38"/>
    <mergeCell ref="B39:D39"/>
    <mergeCell ref="F39:H39"/>
    <mergeCell ref="A35:I36"/>
    <mergeCell ref="A26:I27"/>
    <mergeCell ref="B28:D28"/>
    <mergeCell ref="F28:H28"/>
    <mergeCell ref="B29:D29"/>
    <mergeCell ref="F29:H29"/>
    <mergeCell ref="B30:D30"/>
    <mergeCell ref="F30:H30"/>
    <mergeCell ref="A31:I32"/>
    <mergeCell ref="B33:D33"/>
    <mergeCell ref="F33:H33"/>
    <mergeCell ref="B34:D34"/>
    <mergeCell ref="F34:H34"/>
    <mergeCell ref="B23:D23"/>
    <mergeCell ref="F23:H23"/>
    <mergeCell ref="B24:D24"/>
    <mergeCell ref="F24:H24"/>
    <mergeCell ref="B25:D25"/>
    <mergeCell ref="F25:H25"/>
    <mergeCell ref="B22:D22"/>
    <mergeCell ref="F22:H22"/>
    <mergeCell ref="B15:D15"/>
    <mergeCell ref="F15:H15"/>
    <mergeCell ref="B16:D16"/>
    <mergeCell ref="B17:D17"/>
    <mergeCell ref="A18:I19"/>
    <mergeCell ref="B20:D20"/>
    <mergeCell ref="F20:H20"/>
    <mergeCell ref="B21:D21"/>
    <mergeCell ref="F21:H21"/>
    <mergeCell ref="F16:H16"/>
    <mergeCell ref="B12:D12"/>
    <mergeCell ref="F12:H12"/>
    <mergeCell ref="B13:D13"/>
    <mergeCell ref="F17:H17"/>
    <mergeCell ref="B14:D14"/>
    <mergeCell ref="F14:H14"/>
    <mergeCell ref="F13:H13"/>
    <mergeCell ref="B9:D9"/>
    <mergeCell ref="F9:H9"/>
    <mergeCell ref="B10:D10"/>
    <mergeCell ref="F10:H10"/>
    <mergeCell ref="B11:D11"/>
    <mergeCell ref="F11:H11"/>
    <mergeCell ref="M8:N8"/>
    <mergeCell ref="A1:H2"/>
    <mergeCell ref="A3:G3"/>
    <mergeCell ref="J4:J5"/>
    <mergeCell ref="K4:K5"/>
    <mergeCell ref="M4:M5"/>
    <mergeCell ref="N4:N5"/>
    <mergeCell ref="A6:I7"/>
    <mergeCell ref="J6:J7"/>
    <mergeCell ref="K6:K7"/>
    <mergeCell ref="B8:D8"/>
    <mergeCell ref="F8:H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4C28B-87A5-4E3F-89EC-6183C82321D8}">
  <sheetPr>
    <outlinePr summaryBelow="0" summaryRight="0"/>
  </sheetPr>
  <dimension ref="A1:N39"/>
  <sheetViews>
    <sheetView topLeftCell="B1" workbookViewId="0">
      <selection activeCell="I28" sqref="I28"/>
    </sheetView>
  </sheetViews>
  <sheetFormatPr defaultColWidth="12.5703125" defaultRowHeight="15.75" customHeight="1"/>
  <cols>
    <col min="13" max="13" width="14.28515625" bestFit="1" customWidth="1"/>
  </cols>
  <sheetData>
    <row r="1" spans="1:14" ht="12.75">
      <c r="A1" s="49" t="s">
        <v>230</v>
      </c>
      <c r="B1" s="46"/>
      <c r="C1" s="46"/>
      <c r="D1" s="46"/>
      <c r="E1" s="46"/>
      <c r="F1" s="46"/>
      <c r="G1" s="46"/>
      <c r="H1" s="46"/>
    </row>
    <row r="2" spans="1:14" ht="15.75" customHeight="1">
      <c r="A2" s="46"/>
      <c r="B2" s="46"/>
      <c r="C2" s="46"/>
      <c r="D2" s="46"/>
      <c r="E2" s="46"/>
      <c r="F2" s="46"/>
      <c r="G2" s="46"/>
      <c r="H2" s="46"/>
    </row>
    <row r="3" spans="1:14" ht="15.75" customHeight="1">
      <c r="A3" s="50" t="s">
        <v>16</v>
      </c>
      <c r="B3" s="50"/>
      <c r="C3" s="50"/>
      <c r="D3" s="50"/>
      <c r="E3" s="50"/>
      <c r="F3" s="50"/>
      <c r="G3" s="50"/>
    </row>
    <row r="4" spans="1:14" ht="15.75" customHeight="1">
      <c r="J4" s="51" t="s">
        <v>38</v>
      </c>
      <c r="K4" s="51" t="s">
        <v>18</v>
      </c>
      <c r="M4" s="51" t="s">
        <v>38</v>
      </c>
      <c r="N4" s="51" t="s">
        <v>18</v>
      </c>
    </row>
    <row r="5" spans="1:14" ht="15.75" customHeight="1">
      <c r="J5" s="51"/>
      <c r="K5" s="51"/>
      <c r="M5" s="51"/>
      <c r="N5" s="51"/>
    </row>
    <row r="6" spans="1:14" ht="15.75" customHeight="1">
      <c r="A6" s="48" t="s">
        <v>19</v>
      </c>
      <c r="B6" s="48"/>
      <c r="C6" s="48"/>
      <c r="D6" s="48"/>
      <c r="E6" s="48"/>
      <c r="F6" s="48"/>
      <c r="G6" s="48"/>
      <c r="H6" s="48"/>
      <c r="I6" s="48"/>
      <c r="J6" s="52">
        <f>SUM(J9:J38)</f>
        <v>13</v>
      </c>
      <c r="K6" s="52">
        <f>SUM(K9:K38)</f>
        <v>5</v>
      </c>
      <c r="L6" t="s">
        <v>20</v>
      </c>
      <c r="M6" s="3">
        <f>SUM(M9,M21,M29,M34,M38)</f>
        <v>134.71428571428572</v>
      </c>
      <c r="N6" s="3">
        <f>SUM(N9,N21,N29,N34,N38)</f>
        <v>114.14285714285714</v>
      </c>
    </row>
    <row r="7" spans="1:14" ht="12.75" customHeight="1">
      <c r="A7" s="48"/>
      <c r="B7" s="48"/>
      <c r="C7" s="48"/>
      <c r="D7" s="48"/>
      <c r="E7" s="48"/>
      <c r="F7" s="48"/>
      <c r="G7" s="48"/>
      <c r="H7" s="48"/>
      <c r="I7" s="48"/>
      <c r="J7" s="52"/>
      <c r="K7" s="52"/>
      <c r="L7" t="s">
        <v>21</v>
      </c>
      <c r="M7" s="2">
        <f>M6/162</f>
        <v>0.83156966490299833</v>
      </c>
      <c r="N7" s="2">
        <f>N6/162</f>
        <v>0.70458553791887124</v>
      </c>
    </row>
    <row r="8" spans="1:14" ht="12.75">
      <c r="A8" s="9" t="s">
        <v>22</v>
      </c>
      <c r="B8" s="44" t="s">
        <v>23</v>
      </c>
      <c r="C8" s="45"/>
      <c r="D8" s="46"/>
      <c r="E8" s="1" t="s">
        <v>24</v>
      </c>
      <c r="F8" s="47" t="s">
        <v>25</v>
      </c>
      <c r="G8" s="47"/>
      <c r="H8" s="47"/>
      <c r="I8" s="1" t="s">
        <v>24</v>
      </c>
      <c r="J8" s="1" t="s">
        <v>26</v>
      </c>
      <c r="K8" s="1" t="s">
        <v>26</v>
      </c>
      <c r="M8" s="44" t="s">
        <v>27</v>
      </c>
      <c r="N8" s="44"/>
    </row>
    <row r="9" spans="1:14" ht="12.75">
      <c r="A9" s="1">
        <v>1</v>
      </c>
      <c r="B9" s="44" t="s">
        <v>104</v>
      </c>
      <c r="C9" s="44"/>
      <c r="D9" s="44"/>
      <c r="E9" s="1">
        <v>9</v>
      </c>
      <c r="F9" s="47" t="s">
        <v>231</v>
      </c>
      <c r="G9" s="47"/>
      <c r="H9" s="47"/>
      <c r="I9" s="1">
        <v>6</v>
      </c>
      <c r="J9">
        <f>IF(E9=9,1,0)</f>
        <v>1</v>
      </c>
      <c r="K9">
        <f t="shared" ref="K9:K25" si="0">IF(I9=9,1,0)</f>
        <v>0</v>
      </c>
      <c r="M9">
        <f>SUM(E9:E17)</f>
        <v>65</v>
      </c>
      <c r="N9">
        <f>SUM(I9:I17)</f>
        <v>67</v>
      </c>
    </row>
    <row r="10" spans="1:14" ht="12.75">
      <c r="A10" s="1">
        <v>2</v>
      </c>
      <c r="B10" s="44" t="s">
        <v>110</v>
      </c>
      <c r="C10" s="44"/>
      <c r="D10" s="44"/>
      <c r="E10" s="1">
        <v>5</v>
      </c>
      <c r="F10" s="47" t="s">
        <v>232</v>
      </c>
      <c r="G10" s="47"/>
      <c r="H10" s="47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2.75">
      <c r="A11" s="1">
        <v>3</v>
      </c>
      <c r="B11" s="44" t="s">
        <v>157</v>
      </c>
      <c r="C11" s="44"/>
      <c r="D11" s="44"/>
      <c r="E11" s="1">
        <v>9</v>
      </c>
      <c r="F11" s="47" t="s">
        <v>55</v>
      </c>
      <c r="G11" s="47"/>
      <c r="H11" s="47"/>
      <c r="I11" s="1">
        <v>7</v>
      </c>
      <c r="J11">
        <f t="shared" si="1"/>
        <v>1</v>
      </c>
      <c r="K11">
        <f t="shared" si="0"/>
        <v>0</v>
      </c>
    </row>
    <row r="12" spans="1:14" ht="12.75">
      <c r="A12" s="1">
        <v>4</v>
      </c>
      <c r="B12" s="44" t="s">
        <v>233</v>
      </c>
      <c r="C12" s="44"/>
      <c r="D12" s="44"/>
      <c r="E12" s="1">
        <v>3</v>
      </c>
      <c r="F12" s="47" t="s">
        <v>51</v>
      </c>
      <c r="G12" s="47"/>
      <c r="H12" s="47"/>
      <c r="I12" s="1">
        <v>9</v>
      </c>
      <c r="J12">
        <f t="shared" si="1"/>
        <v>0</v>
      </c>
      <c r="K12">
        <f t="shared" si="0"/>
        <v>1</v>
      </c>
    </row>
    <row r="13" spans="1:14" ht="12.75">
      <c r="A13" s="1">
        <v>5</v>
      </c>
      <c r="B13" s="44" t="s">
        <v>104</v>
      </c>
      <c r="C13" s="44"/>
      <c r="D13" s="44"/>
      <c r="E13" s="1">
        <v>9</v>
      </c>
      <c r="F13" s="47" t="s">
        <v>232</v>
      </c>
      <c r="G13" s="47"/>
      <c r="H13" s="47"/>
      <c r="I13" s="1">
        <v>8</v>
      </c>
      <c r="J13">
        <f t="shared" si="1"/>
        <v>1</v>
      </c>
      <c r="K13">
        <f t="shared" si="0"/>
        <v>0</v>
      </c>
    </row>
    <row r="14" spans="1:14" ht="12.75">
      <c r="A14" s="1">
        <v>6</v>
      </c>
      <c r="B14" s="44" t="s">
        <v>110</v>
      </c>
      <c r="C14" s="44"/>
      <c r="D14" s="44"/>
      <c r="E14" s="1">
        <v>9</v>
      </c>
      <c r="F14" s="47" t="s">
        <v>231</v>
      </c>
      <c r="G14" s="47"/>
      <c r="H14" s="47"/>
      <c r="I14" s="1">
        <v>7</v>
      </c>
      <c r="J14">
        <f t="shared" si="1"/>
        <v>1</v>
      </c>
      <c r="K14">
        <f t="shared" si="0"/>
        <v>0</v>
      </c>
    </row>
    <row r="15" spans="1:14" ht="12.75">
      <c r="A15" s="1">
        <v>7</v>
      </c>
      <c r="B15" s="44" t="s">
        <v>157</v>
      </c>
      <c r="C15" s="44"/>
      <c r="D15" s="44"/>
      <c r="E15" s="1">
        <v>3</v>
      </c>
      <c r="F15" s="47" t="s">
        <v>51</v>
      </c>
      <c r="G15" s="47"/>
      <c r="H15" s="47"/>
      <c r="I15" s="1">
        <v>9</v>
      </c>
      <c r="J15">
        <f t="shared" si="1"/>
        <v>0</v>
      </c>
      <c r="K15">
        <f t="shared" si="0"/>
        <v>1</v>
      </c>
    </row>
    <row r="16" spans="1:14" ht="12.75">
      <c r="A16" s="1">
        <v>8</v>
      </c>
      <c r="B16" s="44" t="s">
        <v>233</v>
      </c>
      <c r="C16" s="44"/>
      <c r="D16" s="44"/>
      <c r="E16" s="1">
        <v>9</v>
      </c>
      <c r="F16" s="47" t="s">
        <v>55</v>
      </c>
      <c r="G16" s="47"/>
      <c r="H16" s="47"/>
      <c r="I16" s="1">
        <v>8</v>
      </c>
      <c r="J16">
        <f t="shared" si="1"/>
        <v>1</v>
      </c>
      <c r="K16">
        <f t="shared" si="0"/>
        <v>0</v>
      </c>
    </row>
    <row r="17" spans="1:14" ht="12.75">
      <c r="A17" s="1">
        <v>9</v>
      </c>
      <c r="B17" s="44" t="s">
        <v>234</v>
      </c>
      <c r="C17" s="44"/>
      <c r="D17" s="44"/>
      <c r="E17" s="1">
        <v>9</v>
      </c>
      <c r="F17" s="47" t="s">
        <v>60</v>
      </c>
      <c r="G17" s="47"/>
      <c r="H17" s="47"/>
      <c r="I17" s="1">
        <v>4</v>
      </c>
      <c r="J17">
        <f t="shared" si="1"/>
        <v>1</v>
      </c>
      <c r="K17">
        <f t="shared" si="0"/>
        <v>0</v>
      </c>
    </row>
    <row r="18" spans="1:14" ht="12.75" customHeight="1">
      <c r="A18" s="48" t="s">
        <v>28</v>
      </c>
      <c r="B18" s="48"/>
      <c r="C18" s="48"/>
      <c r="D18" s="48"/>
      <c r="E18" s="48"/>
      <c r="F18" s="48"/>
      <c r="G18" s="48"/>
      <c r="H18" s="48"/>
      <c r="I18" s="48"/>
    </row>
    <row r="19" spans="1:14" ht="12.75" customHeight="1">
      <c r="A19" s="48"/>
      <c r="B19" s="48"/>
      <c r="C19" s="48"/>
      <c r="D19" s="48"/>
      <c r="E19" s="48"/>
      <c r="F19" s="48"/>
      <c r="G19" s="48"/>
      <c r="H19" s="48"/>
      <c r="I19" s="48"/>
    </row>
    <row r="20" spans="1:14" ht="12.75">
      <c r="A20" s="9" t="s">
        <v>22</v>
      </c>
      <c r="B20" s="44" t="s">
        <v>23</v>
      </c>
      <c r="C20" s="45"/>
      <c r="D20" s="46"/>
      <c r="E20" s="1" t="s">
        <v>24</v>
      </c>
      <c r="F20" s="47" t="s">
        <v>25</v>
      </c>
      <c r="G20" s="47"/>
      <c r="H20" s="47"/>
      <c r="I20" s="1" t="s">
        <v>24</v>
      </c>
    </row>
    <row r="21" spans="1:14" ht="12.75">
      <c r="A21" s="1">
        <v>13</v>
      </c>
      <c r="B21" s="44" t="s">
        <v>118</v>
      </c>
      <c r="C21" s="45"/>
      <c r="D21" s="46"/>
      <c r="E21">
        <v>9</v>
      </c>
      <c r="F21" s="44" t="s">
        <v>66</v>
      </c>
      <c r="G21" s="45"/>
      <c r="H21" s="46"/>
      <c r="I21">
        <v>1</v>
      </c>
      <c r="J21">
        <f t="shared" si="1"/>
        <v>1</v>
      </c>
      <c r="K21">
        <f t="shared" si="0"/>
        <v>0</v>
      </c>
      <c r="M21">
        <f>SUM(E21:E25)</f>
        <v>39</v>
      </c>
      <c r="N21">
        <f>SUM(I21:I25)</f>
        <v>20</v>
      </c>
    </row>
    <row r="22" spans="1:14" ht="12.75">
      <c r="A22" s="1">
        <v>14</v>
      </c>
      <c r="B22" s="44" t="s">
        <v>235</v>
      </c>
      <c r="C22" s="45"/>
      <c r="D22" s="46"/>
      <c r="E22">
        <v>3</v>
      </c>
      <c r="F22" s="44" t="s">
        <v>236</v>
      </c>
      <c r="G22" s="45"/>
      <c r="H22" s="46"/>
      <c r="I22">
        <v>9</v>
      </c>
      <c r="J22">
        <f t="shared" si="1"/>
        <v>0</v>
      </c>
      <c r="K22">
        <f t="shared" si="0"/>
        <v>1</v>
      </c>
    </row>
    <row r="23" spans="1:14" ht="12.75">
      <c r="A23" s="1">
        <v>15</v>
      </c>
      <c r="B23" s="44" t="s">
        <v>118</v>
      </c>
      <c r="C23" s="45"/>
      <c r="D23" s="46"/>
      <c r="E23">
        <v>9</v>
      </c>
      <c r="F23" s="44" t="s">
        <v>236</v>
      </c>
      <c r="G23" s="45"/>
      <c r="H23" s="46"/>
      <c r="I23">
        <v>7</v>
      </c>
      <c r="J23">
        <f t="shared" si="1"/>
        <v>1</v>
      </c>
      <c r="K23">
        <f t="shared" si="0"/>
        <v>0</v>
      </c>
    </row>
    <row r="24" spans="1:14" ht="12.75">
      <c r="A24" s="1">
        <v>16</v>
      </c>
      <c r="B24" s="44" t="s">
        <v>235</v>
      </c>
      <c r="C24" s="45"/>
      <c r="D24" s="46"/>
      <c r="E24">
        <v>9</v>
      </c>
      <c r="F24" s="44" t="s">
        <v>66</v>
      </c>
      <c r="G24" s="45"/>
      <c r="H24" s="46"/>
      <c r="I24">
        <v>3</v>
      </c>
      <c r="J24">
        <f t="shared" si="1"/>
        <v>1</v>
      </c>
      <c r="K24">
        <f t="shared" si="0"/>
        <v>0</v>
      </c>
    </row>
    <row r="25" spans="1:14" ht="12.75">
      <c r="A25" s="1">
        <v>17</v>
      </c>
      <c r="B25" s="44" t="s">
        <v>237</v>
      </c>
      <c r="C25" s="45"/>
      <c r="D25" s="46"/>
      <c r="E25">
        <v>9</v>
      </c>
      <c r="F25" s="44" t="s">
        <v>198</v>
      </c>
      <c r="G25" s="45"/>
      <c r="H25" s="46"/>
      <c r="I25">
        <v>0</v>
      </c>
      <c r="J25">
        <f t="shared" si="1"/>
        <v>1</v>
      </c>
      <c r="K25">
        <f t="shared" si="0"/>
        <v>0</v>
      </c>
    </row>
    <row r="26" spans="1:14" ht="12.75">
      <c r="A26" s="48" t="s">
        <v>29</v>
      </c>
      <c r="B26" s="48"/>
      <c r="C26" s="48"/>
      <c r="D26" s="48"/>
      <c r="E26" s="48"/>
      <c r="F26" s="48"/>
      <c r="G26" s="48"/>
      <c r="H26" s="48"/>
      <c r="I26" s="48"/>
    </row>
    <row r="27" spans="1:14" ht="12.75">
      <c r="A27" s="48"/>
      <c r="B27" s="48"/>
      <c r="C27" s="48"/>
      <c r="D27" s="48"/>
      <c r="E27" s="48"/>
      <c r="F27" s="48"/>
      <c r="G27" s="48"/>
      <c r="H27" s="48"/>
      <c r="I27" s="48"/>
    </row>
    <row r="28" spans="1:14" ht="12.75">
      <c r="A28" s="9" t="s">
        <v>22</v>
      </c>
      <c r="B28" s="44" t="s">
        <v>30</v>
      </c>
      <c r="C28" s="45"/>
      <c r="D28" s="46"/>
      <c r="E28" s="1" t="s">
        <v>24</v>
      </c>
      <c r="F28" s="47" t="s">
        <v>31</v>
      </c>
      <c r="G28" s="47"/>
      <c r="H28" s="47"/>
      <c r="I28" s="1" t="s">
        <v>24</v>
      </c>
    </row>
    <row r="29" spans="1:14" ht="15.75" customHeight="1">
      <c r="A29" s="1">
        <v>18</v>
      </c>
      <c r="B29" s="44" t="s">
        <v>238</v>
      </c>
      <c r="C29" s="44"/>
      <c r="D29" s="44"/>
      <c r="E29">
        <v>25</v>
      </c>
      <c r="F29" s="44" t="s">
        <v>239</v>
      </c>
      <c r="G29" s="44"/>
      <c r="H29" s="44"/>
      <c r="I29">
        <v>24</v>
      </c>
      <c r="J29">
        <f>IF(E29=25,1,0)</f>
        <v>1</v>
      </c>
      <c r="K29">
        <f>IF(I29=25,1,0)</f>
        <v>0</v>
      </c>
      <c r="M29" s="3">
        <f>SUM(E29:E30)/2.8</f>
        <v>12.857142857142858</v>
      </c>
      <c r="N29" s="3">
        <f>SUM(I29:I30)/2.8</f>
        <v>17.5</v>
      </c>
    </row>
    <row r="30" spans="1:14" ht="15.75" customHeight="1">
      <c r="A30" s="1">
        <v>19</v>
      </c>
      <c r="B30" s="44" t="s">
        <v>240</v>
      </c>
      <c r="C30" s="44"/>
      <c r="D30" s="44"/>
      <c r="E30">
        <v>11</v>
      </c>
      <c r="F30" s="44" t="s">
        <v>241</v>
      </c>
      <c r="G30" s="44"/>
      <c r="H30" s="44"/>
      <c r="I30">
        <v>25</v>
      </c>
      <c r="J30">
        <f t="shared" ref="J30:J38" si="2">IF(E30=25,1,0)</f>
        <v>0</v>
      </c>
      <c r="K30">
        <f t="shared" ref="K30:K38" si="3">IF(I30=25,1,0)</f>
        <v>1</v>
      </c>
      <c r="N30" s="3"/>
    </row>
    <row r="31" spans="1:14" ht="15.75" customHeight="1">
      <c r="A31" s="48" t="s">
        <v>32</v>
      </c>
      <c r="B31" s="48"/>
      <c r="C31" s="48"/>
      <c r="D31" s="48"/>
      <c r="E31" s="48"/>
      <c r="F31" s="48"/>
      <c r="G31" s="48"/>
      <c r="H31" s="48"/>
      <c r="I31" s="48"/>
      <c r="N31" s="3"/>
    </row>
    <row r="32" spans="1:14" ht="15.75" customHeight="1">
      <c r="A32" s="48"/>
      <c r="B32" s="48"/>
      <c r="C32" s="48"/>
      <c r="D32" s="48"/>
      <c r="E32" s="48"/>
      <c r="F32" s="48"/>
      <c r="G32" s="48"/>
      <c r="H32" s="48"/>
      <c r="I32" s="48"/>
      <c r="N32" s="3"/>
    </row>
    <row r="33" spans="1:14" ht="15.75" customHeight="1">
      <c r="A33" s="9" t="s">
        <v>22</v>
      </c>
      <c r="B33" s="44" t="s">
        <v>30</v>
      </c>
      <c r="C33" s="45"/>
      <c r="D33" s="46"/>
      <c r="E33" s="1" t="s">
        <v>24</v>
      </c>
      <c r="F33" s="47" t="s">
        <v>31</v>
      </c>
      <c r="G33" s="47"/>
      <c r="H33" s="47"/>
      <c r="I33" s="1" t="s">
        <v>24</v>
      </c>
      <c r="N33" s="3"/>
    </row>
    <row r="34" spans="1:14" ht="15.75" customHeight="1">
      <c r="A34" s="1">
        <v>18</v>
      </c>
      <c r="B34" s="44" t="s">
        <v>242</v>
      </c>
      <c r="C34" s="44"/>
      <c r="D34" s="44"/>
      <c r="E34">
        <v>25</v>
      </c>
      <c r="F34" s="44" t="s">
        <v>243</v>
      </c>
      <c r="G34" s="44"/>
      <c r="H34" s="44"/>
      <c r="I34">
        <v>13</v>
      </c>
      <c r="J34">
        <f t="shared" si="2"/>
        <v>1</v>
      </c>
      <c r="K34">
        <f t="shared" si="3"/>
        <v>0</v>
      </c>
      <c r="M34" s="3">
        <f>SUM(E34)/2.8</f>
        <v>8.9285714285714288</v>
      </c>
      <c r="N34" s="3">
        <f>SUM(I34)/2.8</f>
        <v>4.6428571428571432</v>
      </c>
    </row>
    <row r="35" spans="1:14" ht="15.75" customHeight="1">
      <c r="A35" s="48" t="s">
        <v>33</v>
      </c>
      <c r="B35" s="48"/>
      <c r="C35" s="48"/>
      <c r="D35" s="48"/>
      <c r="E35" s="48"/>
      <c r="F35" s="48"/>
      <c r="G35" s="48"/>
      <c r="H35" s="48"/>
      <c r="I35" s="48"/>
      <c r="N35" s="3"/>
    </row>
    <row r="36" spans="1:14" ht="15.75" customHeight="1">
      <c r="A36" s="48"/>
      <c r="B36" s="48"/>
      <c r="C36" s="48"/>
      <c r="D36" s="48"/>
      <c r="E36" s="48"/>
      <c r="F36" s="48"/>
      <c r="G36" s="48"/>
      <c r="H36" s="48"/>
      <c r="I36" s="48"/>
      <c r="N36" s="3"/>
    </row>
    <row r="37" spans="1:14" ht="15.75" customHeight="1">
      <c r="A37" s="9" t="s">
        <v>22</v>
      </c>
      <c r="B37" s="44" t="s">
        <v>30</v>
      </c>
      <c r="C37" s="45"/>
      <c r="D37" s="46"/>
      <c r="E37" s="1" t="s">
        <v>24</v>
      </c>
      <c r="F37" s="47" t="s">
        <v>31</v>
      </c>
      <c r="G37" s="47"/>
      <c r="H37" s="47"/>
      <c r="I37" s="1" t="s">
        <v>24</v>
      </c>
      <c r="N37" s="3"/>
    </row>
    <row r="38" spans="1:14" ht="15.75" customHeight="1">
      <c r="A38" s="1">
        <v>18</v>
      </c>
      <c r="B38" s="44" t="s">
        <v>244</v>
      </c>
      <c r="C38" s="44"/>
      <c r="D38" s="44"/>
      <c r="E38">
        <v>25</v>
      </c>
      <c r="F38" s="44" t="s">
        <v>245</v>
      </c>
      <c r="G38" s="44"/>
      <c r="H38" s="44"/>
      <c r="I38">
        <v>14</v>
      </c>
      <c r="J38">
        <f t="shared" si="2"/>
        <v>1</v>
      </c>
      <c r="K38">
        <f t="shared" si="3"/>
        <v>0</v>
      </c>
      <c r="M38" s="3">
        <f>SUM(E38)/2.8</f>
        <v>8.9285714285714288</v>
      </c>
      <c r="N38" s="3">
        <f>SUM(I38)/2.8</f>
        <v>5</v>
      </c>
    </row>
    <row r="39" spans="1:14" ht="15.75" customHeight="1">
      <c r="A39" s="1"/>
      <c r="B39" s="44"/>
      <c r="C39" s="45"/>
      <c r="D39" s="46"/>
      <c r="F39" s="44"/>
      <c r="G39" s="45"/>
      <c r="H39" s="46"/>
    </row>
  </sheetData>
  <mergeCells count="62">
    <mergeCell ref="B39:D39"/>
    <mergeCell ref="F39:H39"/>
    <mergeCell ref="B29:D29"/>
    <mergeCell ref="B30:D30"/>
    <mergeCell ref="F29:H29"/>
    <mergeCell ref="F30:H30"/>
    <mergeCell ref="B34:D34"/>
    <mergeCell ref="B38:D38"/>
    <mergeCell ref="F34:H34"/>
    <mergeCell ref="F38:H38"/>
    <mergeCell ref="A35:I36"/>
    <mergeCell ref="B37:D37"/>
    <mergeCell ref="F37:H37"/>
    <mergeCell ref="A26:I27"/>
    <mergeCell ref="B28:D28"/>
    <mergeCell ref="F28:H28"/>
    <mergeCell ref="A31:I32"/>
    <mergeCell ref="B33:D33"/>
    <mergeCell ref="F33:H33"/>
    <mergeCell ref="B23:D23"/>
    <mergeCell ref="F23:H23"/>
    <mergeCell ref="B24:D24"/>
    <mergeCell ref="F24:H24"/>
    <mergeCell ref="B25:D25"/>
    <mergeCell ref="F25:H25"/>
    <mergeCell ref="B22:D22"/>
    <mergeCell ref="F22:H22"/>
    <mergeCell ref="B15:D15"/>
    <mergeCell ref="F15:H15"/>
    <mergeCell ref="B16:D16"/>
    <mergeCell ref="F16:H16"/>
    <mergeCell ref="B17:D17"/>
    <mergeCell ref="F17:H17"/>
    <mergeCell ref="A18:I19"/>
    <mergeCell ref="B20:D20"/>
    <mergeCell ref="F20:H20"/>
    <mergeCell ref="B21:D21"/>
    <mergeCell ref="F21:H21"/>
    <mergeCell ref="B12:D12"/>
    <mergeCell ref="F12:H12"/>
    <mergeCell ref="B13:D13"/>
    <mergeCell ref="F13:H13"/>
    <mergeCell ref="B14:D14"/>
    <mergeCell ref="F14:H14"/>
    <mergeCell ref="B9:D9"/>
    <mergeCell ref="F9:H9"/>
    <mergeCell ref="B10:D10"/>
    <mergeCell ref="F10:H10"/>
    <mergeCell ref="B11:D11"/>
    <mergeCell ref="F11:H11"/>
    <mergeCell ref="M8:N8"/>
    <mergeCell ref="A1:H2"/>
    <mergeCell ref="A3:G3"/>
    <mergeCell ref="J4:J5"/>
    <mergeCell ref="K4:K5"/>
    <mergeCell ref="M4:M5"/>
    <mergeCell ref="N4:N5"/>
    <mergeCell ref="A6:I7"/>
    <mergeCell ref="J6:J7"/>
    <mergeCell ref="K6:K7"/>
    <mergeCell ref="B8:D8"/>
    <mergeCell ref="F8:H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31270-B53F-482B-93D9-EC64E7AF7212}">
  <sheetPr>
    <outlinePr summaryBelow="0" summaryRight="0"/>
  </sheetPr>
  <dimension ref="A1:N39"/>
  <sheetViews>
    <sheetView topLeftCell="B1" workbookViewId="0">
      <selection activeCell="H4" sqref="H4"/>
    </sheetView>
  </sheetViews>
  <sheetFormatPr defaultColWidth="12.5703125" defaultRowHeight="15.75" customHeight="1"/>
  <cols>
    <col min="13" max="13" width="14.28515625" bestFit="1" customWidth="1"/>
  </cols>
  <sheetData>
    <row r="1" spans="1:14" ht="12.75">
      <c r="A1" s="49" t="s">
        <v>246</v>
      </c>
      <c r="B1" s="46"/>
      <c r="C1" s="46"/>
      <c r="D1" s="46"/>
      <c r="E1" s="46"/>
      <c r="F1" s="46"/>
      <c r="G1" s="46"/>
      <c r="H1" s="46"/>
    </row>
    <row r="2" spans="1:14" ht="15.75" customHeight="1">
      <c r="A2" s="46"/>
      <c r="B2" s="46"/>
      <c r="C2" s="46"/>
      <c r="D2" s="46"/>
      <c r="E2" s="46"/>
      <c r="F2" s="46"/>
      <c r="G2" s="46"/>
      <c r="H2" s="46"/>
    </row>
    <row r="3" spans="1:14" ht="15.75" customHeight="1">
      <c r="A3" s="50" t="s">
        <v>16</v>
      </c>
      <c r="B3" s="50"/>
      <c r="C3" s="50"/>
      <c r="D3" s="50"/>
      <c r="E3" s="50"/>
      <c r="F3" s="50"/>
      <c r="G3" s="50"/>
    </row>
    <row r="4" spans="1:14" ht="15.75" customHeight="1">
      <c r="J4" s="51" t="s">
        <v>41</v>
      </c>
      <c r="K4" s="51" t="s">
        <v>36</v>
      </c>
      <c r="M4" s="51" t="s">
        <v>41</v>
      </c>
      <c r="N4" s="51" t="s">
        <v>36</v>
      </c>
    </row>
    <row r="5" spans="1:14" ht="15.75" customHeight="1">
      <c r="J5" s="51"/>
      <c r="K5" s="51"/>
      <c r="M5" s="51"/>
      <c r="N5" s="51"/>
    </row>
    <row r="6" spans="1:14" ht="15.75" customHeight="1">
      <c r="A6" s="48" t="s">
        <v>19</v>
      </c>
      <c r="B6" s="48"/>
      <c r="C6" s="48"/>
      <c r="D6" s="48"/>
      <c r="E6" s="48"/>
      <c r="F6" s="48"/>
      <c r="G6" s="48"/>
      <c r="H6" s="48"/>
      <c r="I6" s="48"/>
      <c r="J6" s="52">
        <f>SUM(J9:J38)</f>
        <v>13</v>
      </c>
      <c r="K6" s="52">
        <f>SUM(K9:K38)</f>
        <v>5</v>
      </c>
      <c r="L6" t="s">
        <v>20</v>
      </c>
      <c r="M6" s="3">
        <f>SUM(M9,M21,M29,M34,M38)</f>
        <v>132.71428571428572</v>
      </c>
      <c r="N6" s="3">
        <f>SUM(N9,N21,N29,N34,N38)</f>
        <v>116.92857142857142</v>
      </c>
    </row>
    <row r="7" spans="1:14" ht="12.75" customHeight="1">
      <c r="A7" s="48"/>
      <c r="B7" s="48"/>
      <c r="C7" s="48"/>
      <c r="D7" s="48"/>
      <c r="E7" s="48"/>
      <c r="F7" s="48"/>
      <c r="G7" s="48"/>
      <c r="H7" s="48"/>
      <c r="I7" s="48"/>
      <c r="J7" s="52"/>
      <c r="K7" s="52"/>
      <c r="L7" t="s">
        <v>21</v>
      </c>
      <c r="M7" s="2">
        <f>M6/162</f>
        <v>0.8192239858906526</v>
      </c>
      <c r="N7" s="2">
        <f>N6/162</f>
        <v>0.72178130511463834</v>
      </c>
    </row>
    <row r="8" spans="1:14" ht="12.75">
      <c r="A8" s="9" t="s">
        <v>22</v>
      </c>
      <c r="B8" s="44" t="s">
        <v>23</v>
      </c>
      <c r="C8" s="45"/>
      <c r="D8" s="46"/>
      <c r="E8" s="1" t="s">
        <v>24</v>
      </c>
      <c r="F8" s="47" t="s">
        <v>25</v>
      </c>
      <c r="G8" s="47"/>
      <c r="H8" s="47"/>
      <c r="I8" s="1" t="s">
        <v>24</v>
      </c>
      <c r="J8" s="1" t="s">
        <v>26</v>
      </c>
      <c r="K8" s="1" t="s">
        <v>26</v>
      </c>
      <c r="M8" s="44" t="s">
        <v>27</v>
      </c>
      <c r="N8" s="44"/>
    </row>
    <row r="9" spans="1:14" ht="12.75">
      <c r="A9" s="1">
        <v>1</v>
      </c>
      <c r="B9" s="44" t="s">
        <v>247</v>
      </c>
      <c r="C9" s="44"/>
      <c r="D9" s="44"/>
      <c r="E9" s="1">
        <v>9</v>
      </c>
      <c r="F9" s="47" t="s">
        <v>80</v>
      </c>
      <c r="G9" s="47"/>
      <c r="H9" s="47"/>
      <c r="I9" s="1">
        <v>2</v>
      </c>
      <c r="J9">
        <f>IF(E9=9,1,0)</f>
        <v>1</v>
      </c>
      <c r="K9">
        <f t="shared" ref="K9:K25" si="0">IF(I9=9,1,0)</f>
        <v>0</v>
      </c>
      <c r="M9">
        <f>SUM(E9:E17)</f>
        <v>81</v>
      </c>
      <c r="N9">
        <f>SUM(I9:I17)</f>
        <v>43</v>
      </c>
    </row>
    <row r="10" spans="1:14" ht="12.75">
      <c r="A10" s="1">
        <v>2</v>
      </c>
      <c r="B10" s="44" t="s">
        <v>134</v>
      </c>
      <c r="C10" s="44"/>
      <c r="D10" s="44"/>
      <c r="E10" s="1">
        <v>9</v>
      </c>
      <c r="F10" s="47" t="s">
        <v>213</v>
      </c>
      <c r="G10" s="47"/>
      <c r="H10" s="47"/>
      <c r="I10" s="1">
        <v>8</v>
      </c>
      <c r="J10">
        <f t="shared" ref="J10:J25" si="1">IF(E10=9,1,0)</f>
        <v>1</v>
      </c>
      <c r="K10">
        <f t="shared" si="0"/>
        <v>0</v>
      </c>
    </row>
    <row r="11" spans="1:14" ht="12.75">
      <c r="A11" s="1">
        <v>3</v>
      </c>
      <c r="B11" s="44" t="s">
        <v>136</v>
      </c>
      <c r="C11" s="44"/>
      <c r="D11" s="44"/>
      <c r="E11" s="1">
        <v>9</v>
      </c>
      <c r="F11" s="47" t="s">
        <v>248</v>
      </c>
      <c r="G11" s="47"/>
      <c r="H11" s="47"/>
      <c r="I11" s="1">
        <v>4</v>
      </c>
      <c r="J11">
        <f t="shared" si="1"/>
        <v>1</v>
      </c>
      <c r="K11">
        <f t="shared" si="0"/>
        <v>0</v>
      </c>
    </row>
    <row r="12" spans="1:14" ht="12.75">
      <c r="A12" s="1">
        <v>4</v>
      </c>
      <c r="B12" s="44" t="s">
        <v>138</v>
      </c>
      <c r="C12" s="44"/>
      <c r="D12" s="44"/>
      <c r="E12" s="1">
        <v>9</v>
      </c>
      <c r="F12" s="47" t="s">
        <v>249</v>
      </c>
      <c r="G12" s="47"/>
      <c r="H12" s="47"/>
      <c r="I12" s="1">
        <v>7</v>
      </c>
      <c r="J12">
        <f t="shared" si="1"/>
        <v>1</v>
      </c>
      <c r="K12">
        <f t="shared" si="0"/>
        <v>0</v>
      </c>
    </row>
    <row r="13" spans="1:14" ht="12.75">
      <c r="A13" s="1">
        <v>5</v>
      </c>
      <c r="B13" s="44" t="s">
        <v>247</v>
      </c>
      <c r="C13" s="44"/>
      <c r="D13" s="44"/>
      <c r="E13" s="1">
        <v>9</v>
      </c>
      <c r="F13" s="47" t="s">
        <v>213</v>
      </c>
      <c r="G13" s="47"/>
      <c r="H13" s="47"/>
      <c r="I13" s="1">
        <v>7</v>
      </c>
      <c r="J13">
        <f t="shared" si="1"/>
        <v>1</v>
      </c>
      <c r="K13">
        <f t="shared" si="0"/>
        <v>0</v>
      </c>
    </row>
    <row r="14" spans="1:14" ht="12.75">
      <c r="A14" s="1">
        <v>6</v>
      </c>
      <c r="B14" s="44" t="s">
        <v>134</v>
      </c>
      <c r="C14" s="44"/>
      <c r="D14" s="44"/>
      <c r="E14" s="1">
        <v>9</v>
      </c>
      <c r="F14" s="47" t="s">
        <v>80</v>
      </c>
      <c r="G14" s="47"/>
      <c r="H14" s="47"/>
      <c r="I14" s="1">
        <v>5</v>
      </c>
      <c r="J14">
        <f t="shared" si="1"/>
        <v>1</v>
      </c>
      <c r="K14">
        <f t="shared" si="0"/>
        <v>0</v>
      </c>
    </row>
    <row r="15" spans="1:14" ht="12.75">
      <c r="A15" s="1">
        <v>7</v>
      </c>
      <c r="B15" s="44" t="s">
        <v>136</v>
      </c>
      <c r="C15" s="44"/>
      <c r="D15" s="44"/>
      <c r="E15" s="1">
        <v>9</v>
      </c>
      <c r="F15" s="47" t="s">
        <v>249</v>
      </c>
      <c r="G15" s="47"/>
      <c r="H15" s="47"/>
      <c r="I15" s="1">
        <v>4</v>
      </c>
      <c r="J15">
        <f t="shared" si="1"/>
        <v>1</v>
      </c>
      <c r="K15">
        <f t="shared" si="0"/>
        <v>0</v>
      </c>
    </row>
    <row r="16" spans="1:14" ht="12.75">
      <c r="A16" s="1">
        <v>8</v>
      </c>
      <c r="B16" s="44" t="s">
        <v>138</v>
      </c>
      <c r="C16" s="44"/>
      <c r="D16" s="44"/>
      <c r="E16" s="1">
        <v>9</v>
      </c>
      <c r="F16" s="47" t="s">
        <v>217</v>
      </c>
      <c r="G16" s="47"/>
      <c r="H16" s="47"/>
      <c r="I16" s="1">
        <v>3</v>
      </c>
      <c r="J16">
        <f t="shared" si="1"/>
        <v>1</v>
      </c>
      <c r="K16">
        <f t="shared" si="0"/>
        <v>0</v>
      </c>
    </row>
    <row r="17" spans="1:14" ht="12.75">
      <c r="A17" s="1">
        <v>9</v>
      </c>
      <c r="B17" s="44" t="s">
        <v>250</v>
      </c>
      <c r="C17" s="44"/>
      <c r="D17" s="44"/>
      <c r="E17" s="1">
        <v>9</v>
      </c>
      <c r="F17" s="47" t="s">
        <v>87</v>
      </c>
      <c r="G17" s="47"/>
      <c r="H17" s="47"/>
      <c r="I17" s="1">
        <v>3</v>
      </c>
      <c r="J17">
        <f t="shared" si="1"/>
        <v>1</v>
      </c>
      <c r="K17">
        <f t="shared" si="0"/>
        <v>0</v>
      </c>
    </row>
    <row r="18" spans="1:14" ht="12.75" customHeight="1">
      <c r="A18" s="48" t="s">
        <v>28</v>
      </c>
      <c r="B18" s="48"/>
      <c r="C18" s="48"/>
      <c r="D18" s="48"/>
      <c r="E18" s="48"/>
      <c r="F18" s="48"/>
      <c r="G18" s="48"/>
      <c r="H18" s="48"/>
      <c r="I18" s="48"/>
    </row>
    <row r="19" spans="1:14" ht="12.75" customHeight="1">
      <c r="A19" s="48"/>
      <c r="B19" s="48"/>
      <c r="C19" s="48"/>
      <c r="D19" s="48"/>
      <c r="E19" s="48"/>
      <c r="F19" s="48"/>
      <c r="G19" s="48"/>
      <c r="H19" s="48"/>
      <c r="I19" s="48"/>
    </row>
    <row r="20" spans="1:14" ht="12.75">
      <c r="A20" s="9" t="s">
        <v>22</v>
      </c>
      <c r="B20" s="44" t="s">
        <v>23</v>
      </c>
      <c r="C20" s="45"/>
      <c r="D20" s="46"/>
      <c r="E20" s="1" t="s">
        <v>24</v>
      </c>
      <c r="F20" s="47" t="s">
        <v>25</v>
      </c>
      <c r="G20" s="47"/>
      <c r="H20" s="47"/>
      <c r="I20" s="1" t="s">
        <v>24</v>
      </c>
    </row>
    <row r="21" spans="1:14" ht="12.75">
      <c r="A21" s="1">
        <v>13</v>
      </c>
      <c r="B21" s="44" t="s">
        <v>142</v>
      </c>
      <c r="C21" s="45"/>
      <c r="D21" s="46"/>
      <c r="E21">
        <v>3</v>
      </c>
      <c r="F21" s="44" t="s">
        <v>221</v>
      </c>
      <c r="G21" s="45"/>
      <c r="H21" s="46"/>
      <c r="I21">
        <v>9</v>
      </c>
      <c r="J21">
        <f t="shared" si="1"/>
        <v>0</v>
      </c>
      <c r="K21">
        <f t="shared" si="0"/>
        <v>1</v>
      </c>
      <c r="M21">
        <f>SUM(E21:E25)</f>
        <v>16</v>
      </c>
      <c r="N21">
        <f>SUM(I21:I25)</f>
        <v>45</v>
      </c>
    </row>
    <row r="22" spans="1:14" ht="12.75">
      <c r="A22" s="1">
        <v>14</v>
      </c>
      <c r="B22" s="44" t="s">
        <v>144</v>
      </c>
      <c r="C22" s="45"/>
      <c r="D22" s="46"/>
      <c r="E22">
        <v>5</v>
      </c>
      <c r="F22" s="44" t="s">
        <v>91</v>
      </c>
      <c r="G22" s="45"/>
      <c r="H22" s="46"/>
      <c r="I22">
        <v>9</v>
      </c>
      <c r="J22">
        <f t="shared" si="1"/>
        <v>0</v>
      </c>
      <c r="K22">
        <f t="shared" si="0"/>
        <v>1</v>
      </c>
    </row>
    <row r="23" spans="1:14" ht="12.75">
      <c r="A23" s="1">
        <v>15</v>
      </c>
      <c r="B23" s="44" t="s">
        <v>142</v>
      </c>
      <c r="C23" s="45"/>
      <c r="D23" s="46"/>
      <c r="E23">
        <v>7</v>
      </c>
      <c r="F23" s="44" t="s">
        <v>94</v>
      </c>
      <c r="G23" s="45"/>
      <c r="H23" s="46"/>
      <c r="I23">
        <v>9</v>
      </c>
      <c r="J23">
        <f t="shared" si="1"/>
        <v>0</v>
      </c>
      <c r="K23">
        <f t="shared" si="0"/>
        <v>1</v>
      </c>
    </row>
    <row r="24" spans="1:14" ht="12.75">
      <c r="A24" s="1">
        <v>16</v>
      </c>
      <c r="B24" s="44" t="s">
        <v>144</v>
      </c>
      <c r="C24" s="45"/>
      <c r="D24" s="46"/>
      <c r="E24">
        <v>0</v>
      </c>
      <c r="F24" s="44" t="s">
        <v>221</v>
      </c>
      <c r="G24" s="45"/>
      <c r="H24" s="46"/>
      <c r="I24">
        <v>9</v>
      </c>
      <c r="J24">
        <f t="shared" si="1"/>
        <v>0</v>
      </c>
      <c r="K24">
        <f t="shared" si="0"/>
        <v>1</v>
      </c>
    </row>
    <row r="25" spans="1:14" ht="12.75">
      <c r="A25" s="1">
        <v>17</v>
      </c>
      <c r="B25" s="44" t="s">
        <v>251</v>
      </c>
      <c r="C25" s="45"/>
      <c r="D25" s="46"/>
      <c r="E25">
        <v>1</v>
      </c>
      <c r="F25" s="44" t="s">
        <v>94</v>
      </c>
      <c r="G25" s="45"/>
      <c r="H25" s="46"/>
      <c r="I25">
        <v>9</v>
      </c>
      <c r="J25">
        <f t="shared" si="1"/>
        <v>0</v>
      </c>
      <c r="K25">
        <f t="shared" si="0"/>
        <v>1</v>
      </c>
    </row>
    <row r="26" spans="1:14" ht="12.75">
      <c r="A26" s="48" t="s">
        <v>29</v>
      </c>
      <c r="B26" s="48"/>
      <c r="C26" s="48"/>
      <c r="D26" s="48"/>
      <c r="E26" s="48"/>
      <c r="F26" s="48"/>
      <c r="G26" s="48"/>
      <c r="H26" s="48"/>
      <c r="I26" s="48"/>
    </row>
    <row r="27" spans="1:14" ht="12.75">
      <c r="A27" s="48"/>
      <c r="B27" s="48"/>
      <c r="C27" s="48"/>
      <c r="D27" s="48"/>
      <c r="E27" s="48"/>
      <c r="F27" s="48"/>
      <c r="G27" s="48"/>
      <c r="H27" s="48"/>
      <c r="I27" s="48"/>
    </row>
    <row r="28" spans="1:14" ht="12.75">
      <c r="A28" s="9" t="s">
        <v>22</v>
      </c>
      <c r="B28" s="44" t="s">
        <v>30</v>
      </c>
      <c r="C28" s="45"/>
      <c r="D28" s="46"/>
      <c r="E28" s="1" t="s">
        <v>24</v>
      </c>
      <c r="F28" s="47" t="s">
        <v>31</v>
      </c>
      <c r="G28" s="47"/>
      <c r="H28" s="47"/>
      <c r="I28" s="1" t="s">
        <v>24</v>
      </c>
    </row>
    <row r="29" spans="1:14" ht="15.75" customHeight="1">
      <c r="A29" s="1">
        <v>18</v>
      </c>
      <c r="B29" s="44" t="s">
        <v>252</v>
      </c>
      <c r="C29" s="44"/>
      <c r="D29" s="44"/>
      <c r="E29">
        <v>25</v>
      </c>
      <c r="F29" s="44" t="s">
        <v>253</v>
      </c>
      <c r="G29" s="44"/>
      <c r="H29" s="44"/>
      <c r="I29">
        <v>23</v>
      </c>
      <c r="J29">
        <f>IF(E29=25,1,0)</f>
        <v>1</v>
      </c>
      <c r="K29">
        <f>IF(I29=25,1,0)</f>
        <v>0</v>
      </c>
      <c r="M29" s="3">
        <f>SUM(E29:E30)/2.8</f>
        <v>17.857142857142858</v>
      </c>
      <c r="N29" s="3">
        <f>SUM(I29:I30)/2.8</f>
        <v>12.142857142857144</v>
      </c>
    </row>
    <row r="30" spans="1:14" ht="15.75" customHeight="1">
      <c r="A30" s="1">
        <v>19</v>
      </c>
      <c r="B30" s="44" t="s">
        <v>254</v>
      </c>
      <c r="C30" s="44"/>
      <c r="D30" s="44"/>
      <c r="E30">
        <v>25</v>
      </c>
      <c r="F30" s="44" t="s">
        <v>255</v>
      </c>
      <c r="G30" s="44"/>
      <c r="H30" s="44"/>
      <c r="I30">
        <v>11</v>
      </c>
      <c r="J30">
        <f t="shared" ref="J30:J38" si="2">IF(E30=25,1,0)</f>
        <v>1</v>
      </c>
      <c r="K30">
        <f t="shared" ref="K30:K38" si="3">IF(I30=25,1,0)</f>
        <v>0</v>
      </c>
      <c r="N30" s="3"/>
    </row>
    <row r="31" spans="1:14" ht="15.75" customHeight="1">
      <c r="A31" s="48" t="s">
        <v>32</v>
      </c>
      <c r="B31" s="48"/>
      <c r="C31" s="48"/>
      <c r="D31" s="48"/>
      <c r="E31" s="48"/>
      <c r="F31" s="48"/>
      <c r="G31" s="48"/>
      <c r="H31" s="48"/>
      <c r="I31" s="48"/>
      <c r="N31" s="3"/>
    </row>
    <row r="32" spans="1:14" ht="15.75" customHeight="1">
      <c r="A32" s="48"/>
      <c r="B32" s="48"/>
      <c r="C32" s="48"/>
      <c r="D32" s="48"/>
      <c r="E32" s="48"/>
      <c r="F32" s="48"/>
      <c r="G32" s="48"/>
      <c r="H32" s="48"/>
      <c r="I32" s="48"/>
      <c r="N32" s="3"/>
    </row>
    <row r="33" spans="1:14" ht="15.75" customHeight="1">
      <c r="A33" s="9" t="s">
        <v>22</v>
      </c>
      <c r="B33" s="44" t="s">
        <v>30</v>
      </c>
      <c r="C33" s="45"/>
      <c r="D33" s="46"/>
      <c r="E33" s="1" t="s">
        <v>24</v>
      </c>
      <c r="F33" s="47" t="s">
        <v>31</v>
      </c>
      <c r="G33" s="47"/>
      <c r="H33" s="47"/>
      <c r="I33" s="1" t="s">
        <v>24</v>
      </c>
      <c r="N33" s="3"/>
    </row>
    <row r="34" spans="1:14" ht="15.75" customHeight="1">
      <c r="A34" s="1">
        <v>18</v>
      </c>
      <c r="B34" s="44" t="s">
        <v>256</v>
      </c>
      <c r="C34" s="44"/>
      <c r="D34" s="44"/>
      <c r="E34">
        <v>25</v>
      </c>
      <c r="F34" s="44" t="s">
        <v>257</v>
      </c>
      <c r="G34" s="44"/>
      <c r="H34" s="44"/>
      <c r="I34">
        <v>24</v>
      </c>
      <c r="J34">
        <f t="shared" si="2"/>
        <v>1</v>
      </c>
      <c r="K34">
        <f t="shared" si="3"/>
        <v>0</v>
      </c>
      <c r="M34" s="3">
        <f>SUM(E34)/2.8</f>
        <v>8.9285714285714288</v>
      </c>
      <c r="N34" s="3">
        <f>SUM(I34)/2.8</f>
        <v>8.5714285714285712</v>
      </c>
    </row>
    <row r="35" spans="1:14" ht="15.75" customHeight="1">
      <c r="A35" s="48" t="s">
        <v>33</v>
      </c>
      <c r="B35" s="48"/>
      <c r="C35" s="48"/>
      <c r="D35" s="48"/>
      <c r="E35" s="48"/>
      <c r="F35" s="48"/>
      <c r="G35" s="48"/>
      <c r="H35" s="48"/>
      <c r="I35" s="48"/>
      <c r="N35" s="3"/>
    </row>
    <row r="36" spans="1:14" ht="15.75" customHeight="1">
      <c r="A36" s="48"/>
      <c r="B36" s="48"/>
      <c r="C36" s="48"/>
      <c r="D36" s="48"/>
      <c r="E36" s="48"/>
      <c r="F36" s="48"/>
      <c r="G36" s="48"/>
      <c r="H36" s="48"/>
      <c r="I36" s="48"/>
      <c r="N36" s="3"/>
    </row>
    <row r="37" spans="1:14" ht="15.75" customHeight="1">
      <c r="A37" s="9" t="s">
        <v>22</v>
      </c>
      <c r="B37" s="44" t="s">
        <v>30</v>
      </c>
      <c r="C37" s="45"/>
      <c r="D37" s="46"/>
      <c r="E37" s="1" t="s">
        <v>24</v>
      </c>
      <c r="F37" s="47" t="s">
        <v>31</v>
      </c>
      <c r="G37" s="47"/>
      <c r="H37" s="47"/>
      <c r="I37" s="1" t="s">
        <v>24</v>
      </c>
      <c r="N37" s="3"/>
    </row>
    <row r="38" spans="1:14" ht="15.75" customHeight="1">
      <c r="A38" s="1">
        <v>18</v>
      </c>
      <c r="B38" s="44" t="s">
        <v>258</v>
      </c>
      <c r="C38" s="44"/>
      <c r="D38" s="44"/>
      <c r="E38">
        <v>25</v>
      </c>
      <c r="F38" s="44" t="s">
        <v>259</v>
      </c>
      <c r="G38" s="44"/>
      <c r="H38" s="44"/>
      <c r="I38">
        <v>23</v>
      </c>
      <c r="J38">
        <f t="shared" si="2"/>
        <v>1</v>
      </c>
      <c r="K38">
        <f t="shared" si="3"/>
        <v>0</v>
      </c>
      <c r="M38" s="3">
        <f>SUM(E38)/2.8</f>
        <v>8.9285714285714288</v>
      </c>
      <c r="N38" s="3">
        <f>SUM(I38)/2.8</f>
        <v>8.2142857142857153</v>
      </c>
    </row>
    <row r="39" spans="1:14" ht="15.75" customHeight="1">
      <c r="A39" s="1"/>
      <c r="B39" s="44"/>
      <c r="C39" s="45"/>
      <c r="D39" s="46"/>
      <c r="F39" s="44"/>
      <c r="G39" s="45"/>
      <c r="H39" s="46"/>
    </row>
  </sheetData>
  <mergeCells count="62">
    <mergeCell ref="B39:D39"/>
    <mergeCell ref="F39:H39"/>
    <mergeCell ref="F29:H29"/>
    <mergeCell ref="B30:D30"/>
    <mergeCell ref="F30:H30"/>
    <mergeCell ref="B34:D34"/>
    <mergeCell ref="F34:H34"/>
    <mergeCell ref="B38:D38"/>
    <mergeCell ref="F38:H38"/>
    <mergeCell ref="A35:I36"/>
    <mergeCell ref="B37:D37"/>
    <mergeCell ref="F37:H37"/>
    <mergeCell ref="A26:I27"/>
    <mergeCell ref="B28:D28"/>
    <mergeCell ref="F28:H28"/>
    <mergeCell ref="A31:I32"/>
    <mergeCell ref="B33:D33"/>
    <mergeCell ref="F33:H33"/>
    <mergeCell ref="B29:D29"/>
    <mergeCell ref="B23:D23"/>
    <mergeCell ref="F23:H23"/>
    <mergeCell ref="B24:D24"/>
    <mergeCell ref="F24:H24"/>
    <mergeCell ref="B25:D25"/>
    <mergeCell ref="F25:H25"/>
    <mergeCell ref="B22:D22"/>
    <mergeCell ref="F22:H22"/>
    <mergeCell ref="B15:D15"/>
    <mergeCell ref="F15:H15"/>
    <mergeCell ref="B16:D16"/>
    <mergeCell ref="F16:H16"/>
    <mergeCell ref="B17:D17"/>
    <mergeCell ref="F17:H17"/>
    <mergeCell ref="A18:I19"/>
    <mergeCell ref="B20:D20"/>
    <mergeCell ref="F20:H20"/>
    <mergeCell ref="B21:D21"/>
    <mergeCell ref="F21:H21"/>
    <mergeCell ref="B12:D12"/>
    <mergeCell ref="F12:H12"/>
    <mergeCell ref="B13:D13"/>
    <mergeCell ref="F13:H13"/>
    <mergeCell ref="B14:D14"/>
    <mergeCell ref="F14:H14"/>
    <mergeCell ref="B9:D9"/>
    <mergeCell ref="F9:H9"/>
    <mergeCell ref="B10:D10"/>
    <mergeCell ref="F10:H10"/>
    <mergeCell ref="B11:D11"/>
    <mergeCell ref="F11:H11"/>
    <mergeCell ref="M8:N8"/>
    <mergeCell ref="A1:H2"/>
    <mergeCell ref="A3:G3"/>
    <mergeCell ref="J4:J5"/>
    <mergeCell ref="K4:K5"/>
    <mergeCell ref="M4:M5"/>
    <mergeCell ref="N4:N5"/>
    <mergeCell ref="A6:I7"/>
    <mergeCell ref="J6:J7"/>
    <mergeCell ref="K6:K7"/>
    <mergeCell ref="B8:D8"/>
    <mergeCell ref="F8:H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D0AB8-9342-4ABD-B36B-A5B26F8B2FB3}">
  <sheetPr>
    <outlinePr summaryBelow="0" summaryRight="0"/>
  </sheetPr>
  <dimension ref="A1:N39"/>
  <sheetViews>
    <sheetView topLeftCell="C1" workbookViewId="0">
      <selection activeCell="L20" sqref="L20"/>
    </sheetView>
  </sheetViews>
  <sheetFormatPr defaultColWidth="12.5703125" defaultRowHeight="15.75" customHeight="1"/>
  <cols>
    <col min="13" max="13" width="14.28515625" bestFit="1" customWidth="1"/>
  </cols>
  <sheetData>
    <row r="1" spans="1:14" ht="12.75">
      <c r="A1" s="49" t="s">
        <v>260</v>
      </c>
      <c r="B1" s="46"/>
      <c r="C1" s="46"/>
      <c r="D1" s="46"/>
      <c r="E1" s="46"/>
      <c r="F1" s="46"/>
      <c r="G1" s="46"/>
      <c r="H1" s="46"/>
    </row>
    <row r="2" spans="1:14" ht="15.75" customHeight="1">
      <c r="A2" s="46"/>
      <c r="B2" s="46"/>
      <c r="C2" s="46"/>
      <c r="D2" s="46"/>
      <c r="E2" s="46"/>
      <c r="F2" s="46"/>
      <c r="G2" s="46"/>
      <c r="H2" s="46"/>
    </row>
    <row r="3" spans="1:14" ht="15.75" customHeight="1">
      <c r="A3" s="50" t="s">
        <v>16</v>
      </c>
      <c r="B3" s="50"/>
      <c r="C3" s="50"/>
      <c r="D3" s="50"/>
      <c r="E3" s="50"/>
      <c r="F3" s="50"/>
      <c r="G3" s="50"/>
    </row>
    <row r="4" spans="1:14" ht="15.75" customHeight="1">
      <c r="J4" s="51" t="s">
        <v>37</v>
      </c>
      <c r="K4" s="51" t="s">
        <v>17</v>
      </c>
      <c r="M4" s="51" t="s">
        <v>37</v>
      </c>
      <c r="N4" s="51" t="s">
        <v>17</v>
      </c>
    </row>
    <row r="5" spans="1:14" ht="15.75" customHeight="1">
      <c r="J5" s="51"/>
      <c r="K5" s="51"/>
      <c r="M5" s="51"/>
      <c r="N5" s="51"/>
    </row>
    <row r="6" spans="1:14" ht="15.75" customHeight="1">
      <c r="A6" s="48" t="s">
        <v>19</v>
      </c>
      <c r="B6" s="48"/>
      <c r="C6" s="48"/>
      <c r="D6" s="48"/>
      <c r="E6" s="48"/>
      <c r="F6" s="48"/>
      <c r="G6" s="48"/>
      <c r="H6" s="48"/>
      <c r="I6" s="48"/>
      <c r="J6" s="52">
        <f>SUM(J9:J38)</f>
        <v>15</v>
      </c>
      <c r="K6" s="52">
        <f>SUM(K9:K38)</f>
        <v>3</v>
      </c>
      <c r="L6" t="s">
        <v>20</v>
      </c>
      <c r="M6" s="3">
        <f>SUM(M9,M21,M29,M34,M38)</f>
        <v>152.85714285714286</v>
      </c>
      <c r="N6" s="3">
        <f>SUM(N9,N21,N29,N34,N38)</f>
        <v>77.928571428571431</v>
      </c>
    </row>
    <row r="7" spans="1:14" ht="12.75" customHeight="1">
      <c r="A7" s="48"/>
      <c r="B7" s="48"/>
      <c r="C7" s="48"/>
      <c r="D7" s="48"/>
      <c r="E7" s="48"/>
      <c r="F7" s="48"/>
      <c r="G7" s="48"/>
      <c r="H7" s="48"/>
      <c r="I7" s="48"/>
      <c r="J7" s="52"/>
      <c r="K7" s="52"/>
      <c r="L7" t="s">
        <v>21</v>
      </c>
      <c r="M7" s="2">
        <f>M6/162</f>
        <v>0.9435626102292769</v>
      </c>
      <c r="N7" s="2">
        <f>N6/162</f>
        <v>0.48104056437389769</v>
      </c>
    </row>
    <row r="8" spans="1:14" ht="12.75">
      <c r="A8" s="9" t="s">
        <v>22</v>
      </c>
      <c r="B8" s="44" t="s">
        <v>23</v>
      </c>
      <c r="C8" s="45"/>
      <c r="D8" s="46"/>
      <c r="E8" s="1" t="s">
        <v>24</v>
      </c>
      <c r="F8" s="47" t="s">
        <v>25</v>
      </c>
      <c r="G8" s="47"/>
      <c r="H8" s="47"/>
      <c r="I8" s="1" t="s">
        <v>24</v>
      </c>
      <c r="J8" s="1" t="s">
        <v>26</v>
      </c>
      <c r="K8" s="1" t="s">
        <v>26</v>
      </c>
      <c r="M8" s="44" t="s">
        <v>27</v>
      </c>
      <c r="N8" s="44"/>
    </row>
    <row r="9" spans="1:14" ht="12.75">
      <c r="A9" s="1">
        <v>1</v>
      </c>
      <c r="B9" s="44" t="s">
        <v>195</v>
      </c>
      <c r="C9" s="44"/>
      <c r="D9" s="44"/>
      <c r="E9" s="1">
        <v>9</v>
      </c>
      <c r="F9" s="47" t="s">
        <v>160</v>
      </c>
      <c r="G9" s="47"/>
      <c r="H9" s="47"/>
      <c r="I9" s="1">
        <v>5</v>
      </c>
      <c r="J9">
        <f>IF(E9=9,1,0)</f>
        <v>1</v>
      </c>
      <c r="K9">
        <f t="shared" ref="K9:K25" si="0">IF(I9=9,1,0)</f>
        <v>0</v>
      </c>
      <c r="M9">
        <f>SUM(E9:E17)</f>
        <v>75</v>
      </c>
      <c r="N9">
        <f>SUM(I9:I17)</f>
        <v>40</v>
      </c>
    </row>
    <row r="10" spans="1:14" ht="12.75">
      <c r="A10" s="1">
        <v>2</v>
      </c>
      <c r="B10" s="44" t="s">
        <v>105</v>
      </c>
      <c r="C10" s="44"/>
      <c r="D10" s="44"/>
      <c r="E10" s="1">
        <v>7</v>
      </c>
      <c r="F10" s="47" t="s">
        <v>261</v>
      </c>
      <c r="G10" s="47"/>
      <c r="H10" s="47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2.75">
      <c r="A11" s="1">
        <v>3</v>
      </c>
      <c r="B11" s="44" t="s">
        <v>262</v>
      </c>
      <c r="C11" s="44"/>
      <c r="D11" s="44"/>
      <c r="E11" s="1">
        <v>5</v>
      </c>
      <c r="F11" s="47" t="s">
        <v>156</v>
      </c>
      <c r="G11" s="47"/>
      <c r="H11" s="47"/>
      <c r="I11" s="1">
        <v>9</v>
      </c>
      <c r="J11">
        <f t="shared" si="1"/>
        <v>0</v>
      </c>
      <c r="K11">
        <f t="shared" si="0"/>
        <v>1</v>
      </c>
    </row>
    <row r="12" spans="1:14" ht="12.75">
      <c r="A12" s="1">
        <v>4</v>
      </c>
      <c r="B12" s="44" t="s">
        <v>107</v>
      </c>
      <c r="C12" s="44"/>
      <c r="D12" s="44"/>
      <c r="E12" s="1">
        <v>9</v>
      </c>
      <c r="F12" s="47" t="s">
        <v>263</v>
      </c>
      <c r="G12" s="47"/>
      <c r="H12" s="47"/>
      <c r="I12" s="1">
        <v>6</v>
      </c>
      <c r="J12">
        <f t="shared" si="1"/>
        <v>1</v>
      </c>
      <c r="K12">
        <f t="shared" si="0"/>
        <v>0</v>
      </c>
    </row>
    <row r="13" spans="1:14" ht="12.75">
      <c r="A13" s="1">
        <v>5</v>
      </c>
      <c r="B13" s="44" t="s">
        <v>264</v>
      </c>
      <c r="C13" s="44"/>
      <c r="D13" s="44"/>
      <c r="E13" s="1">
        <v>9</v>
      </c>
      <c r="F13" s="47" t="s">
        <v>265</v>
      </c>
      <c r="G13" s="47"/>
      <c r="H13" s="47"/>
      <c r="I13" s="1">
        <v>2</v>
      </c>
      <c r="J13">
        <f t="shared" si="1"/>
        <v>1</v>
      </c>
      <c r="K13">
        <f t="shared" si="0"/>
        <v>0</v>
      </c>
    </row>
    <row r="14" spans="1:14" ht="12.75">
      <c r="A14" s="1">
        <v>6</v>
      </c>
      <c r="B14" s="44" t="s">
        <v>105</v>
      </c>
      <c r="C14" s="44"/>
      <c r="D14" s="44"/>
      <c r="E14" s="1">
        <v>9</v>
      </c>
      <c r="F14" s="47" t="s">
        <v>160</v>
      </c>
      <c r="G14" s="47"/>
      <c r="H14" s="47"/>
      <c r="I14" s="1">
        <v>6</v>
      </c>
      <c r="J14">
        <f t="shared" si="1"/>
        <v>1</v>
      </c>
      <c r="K14">
        <f t="shared" si="0"/>
        <v>0</v>
      </c>
    </row>
    <row r="15" spans="1:14" ht="12.75">
      <c r="A15" s="1">
        <v>7</v>
      </c>
      <c r="B15" s="44" t="s">
        <v>195</v>
      </c>
      <c r="C15" s="44"/>
      <c r="D15" s="44"/>
      <c r="E15" s="1">
        <v>9</v>
      </c>
      <c r="F15" s="47" t="s">
        <v>56</v>
      </c>
      <c r="G15" s="47"/>
      <c r="H15" s="47"/>
      <c r="I15" s="1">
        <v>2</v>
      </c>
      <c r="J15">
        <f t="shared" si="1"/>
        <v>1</v>
      </c>
      <c r="K15">
        <f t="shared" si="0"/>
        <v>0</v>
      </c>
    </row>
    <row r="16" spans="1:14" ht="12.75">
      <c r="A16" s="1">
        <v>8</v>
      </c>
      <c r="B16" s="44" t="s">
        <v>264</v>
      </c>
      <c r="C16" s="44"/>
      <c r="D16" s="44"/>
      <c r="E16" s="1">
        <v>9</v>
      </c>
      <c r="F16" s="47" t="s">
        <v>266</v>
      </c>
      <c r="G16" s="47"/>
      <c r="H16" s="47"/>
      <c r="I16" s="1">
        <v>0</v>
      </c>
      <c r="J16">
        <f t="shared" si="1"/>
        <v>1</v>
      </c>
      <c r="K16">
        <f t="shared" si="0"/>
        <v>0</v>
      </c>
    </row>
    <row r="17" spans="1:14" ht="12.75">
      <c r="A17" s="1">
        <v>9</v>
      </c>
      <c r="B17" s="44" t="s">
        <v>107</v>
      </c>
      <c r="C17" s="44"/>
      <c r="D17" s="44"/>
      <c r="E17" s="1">
        <v>9</v>
      </c>
      <c r="F17" s="47" t="s">
        <v>265</v>
      </c>
      <c r="G17" s="47"/>
      <c r="H17" s="47"/>
      <c r="I17" s="1">
        <v>1</v>
      </c>
      <c r="J17">
        <f t="shared" si="1"/>
        <v>1</v>
      </c>
      <c r="K17">
        <f t="shared" si="0"/>
        <v>0</v>
      </c>
    </row>
    <row r="18" spans="1:14" ht="12.75" customHeight="1">
      <c r="A18" s="48" t="s">
        <v>28</v>
      </c>
      <c r="B18" s="48"/>
      <c r="C18" s="48"/>
      <c r="D18" s="48"/>
      <c r="E18" s="48"/>
      <c r="F18" s="48"/>
      <c r="G18" s="48"/>
      <c r="H18" s="48"/>
      <c r="I18" s="48"/>
    </row>
    <row r="19" spans="1:14" ht="12.75" customHeight="1">
      <c r="A19" s="48"/>
      <c r="B19" s="48"/>
      <c r="C19" s="48"/>
      <c r="D19" s="48"/>
      <c r="E19" s="48"/>
      <c r="F19" s="48"/>
      <c r="G19" s="48"/>
      <c r="H19" s="48"/>
      <c r="I19" s="48"/>
    </row>
    <row r="20" spans="1:14" ht="12.75">
      <c r="A20" s="9" t="s">
        <v>22</v>
      </c>
      <c r="B20" s="44" t="s">
        <v>23</v>
      </c>
      <c r="C20" s="45"/>
      <c r="D20" s="46"/>
      <c r="E20" s="1" t="s">
        <v>24</v>
      </c>
      <c r="F20" s="47" t="s">
        <v>25</v>
      </c>
      <c r="G20" s="47"/>
      <c r="H20" s="47"/>
      <c r="I20" s="1" t="s">
        <v>24</v>
      </c>
    </row>
    <row r="21" spans="1:14" ht="12.75">
      <c r="A21" s="1">
        <v>13</v>
      </c>
      <c r="B21" s="44" t="s">
        <v>115</v>
      </c>
      <c r="C21" s="45"/>
      <c r="D21" s="46"/>
      <c r="E21">
        <v>9</v>
      </c>
      <c r="F21" s="44" t="s">
        <v>267</v>
      </c>
      <c r="G21" s="45"/>
      <c r="H21" s="46"/>
      <c r="I21">
        <v>2</v>
      </c>
      <c r="J21">
        <f t="shared" si="1"/>
        <v>1</v>
      </c>
      <c r="K21">
        <f t="shared" si="0"/>
        <v>0</v>
      </c>
      <c r="M21">
        <f>SUM(E21:E25)</f>
        <v>45</v>
      </c>
      <c r="N21">
        <f>SUM(I21:I25)</f>
        <v>14</v>
      </c>
    </row>
    <row r="22" spans="1:14" ht="12.75">
      <c r="A22" s="1">
        <v>14</v>
      </c>
      <c r="B22" s="44" t="s">
        <v>199</v>
      </c>
      <c r="C22" s="45"/>
      <c r="D22" s="46"/>
      <c r="E22">
        <v>9</v>
      </c>
      <c r="F22" s="44" t="s">
        <v>162</v>
      </c>
      <c r="G22" s="45"/>
      <c r="H22" s="46"/>
      <c r="I22">
        <v>4</v>
      </c>
      <c r="J22">
        <f t="shared" si="1"/>
        <v>1</v>
      </c>
      <c r="K22">
        <f t="shared" si="0"/>
        <v>0</v>
      </c>
    </row>
    <row r="23" spans="1:14" ht="12.75">
      <c r="A23" s="1">
        <v>15</v>
      </c>
      <c r="B23" s="44" t="s">
        <v>268</v>
      </c>
      <c r="C23" s="45"/>
      <c r="D23" s="46"/>
      <c r="E23">
        <v>9</v>
      </c>
      <c r="F23" s="44" t="s">
        <v>269</v>
      </c>
      <c r="G23" s="45"/>
      <c r="H23" s="46"/>
      <c r="I23">
        <v>5</v>
      </c>
      <c r="J23">
        <f t="shared" si="1"/>
        <v>1</v>
      </c>
      <c r="K23">
        <f t="shared" si="0"/>
        <v>0</v>
      </c>
    </row>
    <row r="24" spans="1:14" ht="12.75">
      <c r="A24" s="1">
        <v>16</v>
      </c>
      <c r="B24" s="44" t="s">
        <v>199</v>
      </c>
      <c r="C24" s="45"/>
      <c r="D24" s="46"/>
      <c r="E24">
        <v>9</v>
      </c>
      <c r="F24" s="44" t="s">
        <v>267</v>
      </c>
      <c r="G24" s="45"/>
      <c r="H24" s="46"/>
      <c r="I24">
        <v>1</v>
      </c>
      <c r="J24">
        <f t="shared" si="1"/>
        <v>1</v>
      </c>
      <c r="K24">
        <f t="shared" si="0"/>
        <v>0</v>
      </c>
    </row>
    <row r="25" spans="1:14" ht="12.75">
      <c r="A25" s="1">
        <v>17</v>
      </c>
      <c r="B25" s="44" t="s">
        <v>115</v>
      </c>
      <c r="C25" s="45"/>
      <c r="D25" s="46"/>
      <c r="E25">
        <v>9</v>
      </c>
      <c r="F25" s="44" t="s">
        <v>162</v>
      </c>
      <c r="G25" s="45"/>
      <c r="H25" s="46"/>
      <c r="I25">
        <v>2</v>
      </c>
      <c r="J25">
        <f t="shared" si="1"/>
        <v>1</v>
      </c>
      <c r="K25">
        <f t="shared" si="0"/>
        <v>0</v>
      </c>
    </row>
    <row r="26" spans="1:14" ht="12.75">
      <c r="A26" s="48" t="s">
        <v>29</v>
      </c>
      <c r="B26" s="48"/>
      <c r="C26" s="48"/>
      <c r="D26" s="48"/>
      <c r="E26" s="48"/>
      <c r="F26" s="48"/>
      <c r="G26" s="48"/>
      <c r="H26" s="48"/>
      <c r="I26" s="48"/>
    </row>
    <row r="27" spans="1:14" ht="12.75">
      <c r="A27" s="48"/>
      <c r="B27" s="48"/>
      <c r="C27" s="48"/>
      <c r="D27" s="48"/>
      <c r="E27" s="48"/>
      <c r="F27" s="48"/>
      <c r="G27" s="48"/>
      <c r="H27" s="48"/>
      <c r="I27" s="48"/>
    </row>
    <row r="28" spans="1:14" ht="12.75">
      <c r="A28" s="9" t="s">
        <v>22</v>
      </c>
      <c r="B28" s="44" t="s">
        <v>30</v>
      </c>
      <c r="C28" s="45"/>
      <c r="D28" s="46"/>
      <c r="E28" s="1" t="s">
        <v>24</v>
      </c>
      <c r="F28" s="47" t="s">
        <v>31</v>
      </c>
      <c r="G28" s="47"/>
      <c r="H28" s="47"/>
      <c r="I28" s="1" t="s">
        <v>24</v>
      </c>
    </row>
    <row r="29" spans="1:14" ht="15.75" customHeight="1">
      <c r="A29" s="1">
        <v>18</v>
      </c>
      <c r="B29" s="44" t="s">
        <v>270</v>
      </c>
      <c r="C29" s="44"/>
      <c r="D29" s="44"/>
      <c r="E29">
        <v>25</v>
      </c>
      <c r="F29" s="44" t="s">
        <v>271</v>
      </c>
      <c r="G29" s="44"/>
      <c r="H29" s="44"/>
      <c r="I29">
        <v>13</v>
      </c>
      <c r="J29">
        <f>IF(E29=25,1,0)</f>
        <v>1</v>
      </c>
      <c r="K29">
        <f>IF(I29=25,1,0)</f>
        <v>0</v>
      </c>
      <c r="M29" s="3">
        <f>SUM(E29:E30)/2.8</f>
        <v>17.857142857142858</v>
      </c>
      <c r="N29" s="3">
        <f>SUM(I29:I30)/2.8</f>
        <v>10.357142857142858</v>
      </c>
    </row>
    <row r="30" spans="1:14" ht="15.75" customHeight="1">
      <c r="A30" s="1">
        <v>19</v>
      </c>
      <c r="B30" s="44" t="s">
        <v>272</v>
      </c>
      <c r="C30" s="44"/>
      <c r="D30" s="44"/>
      <c r="E30">
        <v>25</v>
      </c>
      <c r="F30" s="44" t="s">
        <v>273</v>
      </c>
      <c r="G30" s="44"/>
      <c r="H30" s="44"/>
      <c r="I30">
        <v>16</v>
      </c>
      <c r="J30">
        <f t="shared" ref="J30:J38" si="2">IF(E30=25,1,0)</f>
        <v>1</v>
      </c>
      <c r="K30">
        <f t="shared" ref="K30:K38" si="3">IF(I30=25,1,0)</f>
        <v>0</v>
      </c>
      <c r="N30" s="3"/>
    </row>
    <row r="31" spans="1:14" ht="15.75" customHeight="1">
      <c r="A31" s="48" t="s">
        <v>32</v>
      </c>
      <c r="B31" s="48"/>
      <c r="C31" s="48"/>
      <c r="D31" s="48"/>
      <c r="E31" s="48"/>
      <c r="F31" s="48"/>
      <c r="G31" s="48"/>
      <c r="H31" s="48"/>
      <c r="I31" s="48"/>
      <c r="N31" s="3"/>
    </row>
    <row r="32" spans="1:14" ht="15.75" customHeight="1">
      <c r="A32" s="48"/>
      <c r="B32" s="48"/>
      <c r="C32" s="48"/>
      <c r="D32" s="48"/>
      <c r="E32" s="48"/>
      <c r="F32" s="48"/>
      <c r="G32" s="48"/>
      <c r="H32" s="48"/>
      <c r="I32" s="48"/>
      <c r="N32" s="3"/>
    </row>
    <row r="33" spans="1:14" ht="15.75" customHeight="1">
      <c r="A33" s="9" t="s">
        <v>22</v>
      </c>
      <c r="B33" s="44" t="s">
        <v>30</v>
      </c>
      <c r="C33" s="45"/>
      <c r="D33" s="46"/>
      <c r="E33" s="1" t="s">
        <v>24</v>
      </c>
      <c r="F33" s="47" t="s">
        <v>31</v>
      </c>
      <c r="G33" s="47"/>
      <c r="H33" s="47"/>
      <c r="I33" s="1" t="s">
        <v>24</v>
      </c>
      <c r="N33" s="3"/>
    </row>
    <row r="34" spans="1:14" ht="15.75" customHeight="1">
      <c r="A34" s="1">
        <v>18</v>
      </c>
      <c r="B34" s="44" t="s">
        <v>274</v>
      </c>
      <c r="C34" s="44"/>
      <c r="D34" s="44"/>
      <c r="E34">
        <v>25</v>
      </c>
      <c r="F34" s="44" t="s">
        <v>275</v>
      </c>
      <c r="G34" s="44"/>
      <c r="H34" s="44"/>
      <c r="I34">
        <v>13</v>
      </c>
      <c r="J34">
        <f t="shared" si="2"/>
        <v>1</v>
      </c>
      <c r="K34">
        <f t="shared" si="3"/>
        <v>0</v>
      </c>
      <c r="M34" s="3">
        <f>SUM(E34)/2.8</f>
        <v>8.9285714285714288</v>
      </c>
      <c r="N34" s="3">
        <f>SUM(I34)/2.8</f>
        <v>4.6428571428571432</v>
      </c>
    </row>
    <row r="35" spans="1:14" ht="15.75" customHeight="1">
      <c r="A35" s="48" t="s">
        <v>33</v>
      </c>
      <c r="B35" s="48"/>
      <c r="C35" s="48"/>
      <c r="D35" s="48"/>
      <c r="E35" s="48"/>
      <c r="F35" s="48"/>
      <c r="G35" s="48"/>
      <c r="H35" s="48"/>
      <c r="I35" s="48"/>
      <c r="N35" s="3"/>
    </row>
    <row r="36" spans="1:14" ht="15.75" customHeight="1">
      <c r="A36" s="48"/>
      <c r="B36" s="48"/>
      <c r="C36" s="48"/>
      <c r="D36" s="48"/>
      <c r="E36" s="48"/>
      <c r="F36" s="48"/>
      <c r="G36" s="48"/>
      <c r="H36" s="48"/>
      <c r="I36" s="48"/>
      <c r="N36" s="3"/>
    </row>
    <row r="37" spans="1:14" ht="15.75" customHeight="1">
      <c r="A37" s="9" t="s">
        <v>22</v>
      </c>
      <c r="B37" s="44" t="s">
        <v>30</v>
      </c>
      <c r="C37" s="45"/>
      <c r="D37" s="46"/>
      <c r="E37" s="1" t="s">
        <v>24</v>
      </c>
      <c r="F37" s="47" t="s">
        <v>31</v>
      </c>
      <c r="G37" s="47"/>
      <c r="H37" s="47"/>
      <c r="I37" s="1" t="s">
        <v>24</v>
      </c>
      <c r="N37" s="3"/>
    </row>
    <row r="38" spans="1:14" ht="15.75" customHeight="1">
      <c r="A38" s="1">
        <v>18</v>
      </c>
      <c r="B38" s="44" t="s">
        <v>276</v>
      </c>
      <c r="C38" s="44"/>
      <c r="D38" s="44"/>
      <c r="E38">
        <v>17</v>
      </c>
      <c r="F38" s="44" t="s">
        <v>277</v>
      </c>
      <c r="G38" s="44"/>
      <c r="H38" s="44"/>
      <c r="I38">
        <v>25</v>
      </c>
      <c r="J38">
        <f t="shared" si="2"/>
        <v>0</v>
      </c>
      <c r="K38">
        <f t="shared" si="3"/>
        <v>1</v>
      </c>
      <c r="M38" s="3">
        <f>SUM(E38)/2.8</f>
        <v>6.0714285714285721</v>
      </c>
      <c r="N38" s="3">
        <f>SUM(I38)/2.8</f>
        <v>8.9285714285714288</v>
      </c>
    </row>
    <row r="39" spans="1:14" ht="15.75" customHeight="1">
      <c r="A39" s="1"/>
      <c r="B39" s="44"/>
      <c r="C39" s="45"/>
      <c r="D39" s="46"/>
      <c r="F39" s="44"/>
      <c r="G39" s="45"/>
      <c r="H39" s="46"/>
    </row>
  </sheetData>
  <mergeCells count="62">
    <mergeCell ref="B39:D39"/>
    <mergeCell ref="F39:H39"/>
    <mergeCell ref="B34:D34"/>
    <mergeCell ref="F34:H34"/>
    <mergeCell ref="B38:D38"/>
    <mergeCell ref="F38:H38"/>
    <mergeCell ref="A35:I36"/>
    <mergeCell ref="B37:D37"/>
    <mergeCell ref="F37:H37"/>
    <mergeCell ref="B28:D28"/>
    <mergeCell ref="F28:H28"/>
    <mergeCell ref="A31:I32"/>
    <mergeCell ref="B33:D33"/>
    <mergeCell ref="F33:H33"/>
    <mergeCell ref="F29:H29"/>
    <mergeCell ref="B29:D29"/>
    <mergeCell ref="F30:H30"/>
    <mergeCell ref="B30:D30"/>
    <mergeCell ref="B24:D24"/>
    <mergeCell ref="F24:H24"/>
    <mergeCell ref="B25:D25"/>
    <mergeCell ref="F25:H25"/>
    <mergeCell ref="A26:I27"/>
    <mergeCell ref="B22:D22"/>
    <mergeCell ref="F23:H23"/>
    <mergeCell ref="B15:D15"/>
    <mergeCell ref="F15:H15"/>
    <mergeCell ref="B16:D16"/>
    <mergeCell ref="F16:H16"/>
    <mergeCell ref="B17:D17"/>
    <mergeCell ref="F17:H17"/>
    <mergeCell ref="F22:H22"/>
    <mergeCell ref="A18:I19"/>
    <mergeCell ref="B20:D20"/>
    <mergeCell ref="F20:H20"/>
    <mergeCell ref="B21:D21"/>
    <mergeCell ref="F21:H21"/>
    <mergeCell ref="B23:D23"/>
    <mergeCell ref="B12:D12"/>
    <mergeCell ref="F12:H12"/>
    <mergeCell ref="B13:D13"/>
    <mergeCell ref="F13:H13"/>
    <mergeCell ref="B14:D14"/>
    <mergeCell ref="F14:H14"/>
    <mergeCell ref="B9:D9"/>
    <mergeCell ref="F9:H9"/>
    <mergeCell ref="B10:D10"/>
    <mergeCell ref="F10:H10"/>
    <mergeCell ref="B11:D11"/>
    <mergeCell ref="F11:H11"/>
    <mergeCell ref="M8:N8"/>
    <mergeCell ref="A1:H2"/>
    <mergeCell ref="A3:G3"/>
    <mergeCell ref="J4:J5"/>
    <mergeCell ref="K4:K5"/>
    <mergeCell ref="M4:M5"/>
    <mergeCell ref="N4:N5"/>
    <mergeCell ref="A6:I7"/>
    <mergeCell ref="J6:J7"/>
    <mergeCell ref="K6:K7"/>
    <mergeCell ref="B8:D8"/>
    <mergeCell ref="F8:H8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DA3D8-211C-4073-B6D1-27A6DE015A41}">
  <sheetPr>
    <outlinePr summaryBelow="0" summaryRight="0"/>
  </sheetPr>
  <dimension ref="A1:N39"/>
  <sheetViews>
    <sheetView workbookViewId="0">
      <selection activeCell="P23" sqref="P23"/>
    </sheetView>
  </sheetViews>
  <sheetFormatPr defaultColWidth="12.5703125" defaultRowHeight="15.75" customHeight="1"/>
  <cols>
    <col min="13" max="13" width="14.28515625" bestFit="1" customWidth="1"/>
  </cols>
  <sheetData>
    <row r="1" spans="1:14" ht="12.75">
      <c r="A1" s="49" t="s">
        <v>278</v>
      </c>
      <c r="B1" s="46"/>
      <c r="C1" s="46"/>
      <c r="D1" s="46"/>
      <c r="E1" s="46"/>
      <c r="F1" s="46"/>
      <c r="G1" s="46"/>
      <c r="H1" s="46"/>
    </row>
    <row r="2" spans="1:14" ht="15.75" customHeight="1">
      <c r="A2" s="46"/>
      <c r="B2" s="46"/>
      <c r="C2" s="46"/>
      <c r="D2" s="46"/>
      <c r="E2" s="46"/>
      <c r="F2" s="46"/>
      <c r="G2" s="46"/>
      <c r="H2" s="46"/>
    </row>
    <row r="3" spans="1:14" ht="15.75" customHeight="1">
      <c r="A3" s="50" t="s">
        <v>16</v>
      </c>
      <c r="B3" s="50"/>
      <c r="C3" s="50"/>
      <c r="D3" s="50"/>
      <c r="E3" s="50"/>
      <c r="F3" s="50"/>
      <c r="G3" s="50"/>
    </row>
    <row r="4" spans="1:14" ht="15.75" customHeight="1">
      <c r="J4" s="51" t="s">
        <v>40</v>
      </c>
      <c r="K4" s="51" t="s">
        <v>35</v>
      </c>
      <c r="M4" s="51" t="s">
        <v>40</v>
      </c>
      <c r="N4" s="51" t="s">
        <v>35</v>
      </c>
    </row>
    <row r="5" spans="1:14" ht="15.75" customHeight="1">
      <c r="J5" s="51"/>
      <c r="K5" s="51"/>
      <c r="M5" s="51"/>
      <c r="N5" s="51"/>
    </row>
    <row r="6" spans="1:14" ht="15.75" customHeight="1">
      <c r="A6" s="48" t="s">
        <v>19</v>
      </c>
      <c r="B6" s="48"/>
      <c r="C6" s="48"/>
      <c r="D6" s="48"/>
      <c r="E6" s="48"/>
      <c r="F6" s="48"/>
      <c r="G6" s="48"/>
      <c r="H6" s="48"/>
      <c r="I6" s="48"/>
      <c r="J6" s="52">
        <f>SUM(J9:J38)</f>
        <v>15</v>
      </c>
      <c r="K6" s="52">
        <f>SUM(K9:K38)</f>
        <v>3</v>
      </c>
      <c r="L6" t="s">
        <v>20</v>
      </c>
      <c r="M6" s="3">
        <f>SUM(M9,M21,M29,M34,M38)</f>
        <v>154.71428571428569</v>
      </c>
      <c r="N6" s="3">
        <f>SUM(N9,N21,N29,N34,N38)</f>
        <v>89.714285714285708</v>
      </c>
    </row>
    <row r="7" spans="1:14" ht="12.75" customHeight="1">
      <c r="A7" s="48"/>
      <c r="B7" s="48"/>
      <c r="C7" s="48"/>
      <c r="D7" s="48"/>
      <c r="E7" s="48"/>
      <c r="F7" s="48"/>
      <c r="G7" s="48"/>
      <c r="H7" s="48"/>
      <c r="I7" s="48"/>
      <c r="J7" s="52"/>
      <c r="K7" s="52"/>
      <c r="L7" t="s">
        <v>21</v>
      </c>
      <c r="M7" s="2">
        <f>M6/162</f>
        <v>0.95502645502645489</v>
      </c>
      <c r="N7" s="2">
        <f>N6/162</f>
        <v>0.55379188712522043</v>
      </c>
    </row>
    <row r="8" spans="1:14" ht="12.75">
      <c r="A8" s="9" t="s">
        <v>22</v>
      </c>
      <c r="B8" s="44" t="s">
        <v>23</v>
      </c>
      <c r="C8" s="45"/>
      <c r="D8" s="46"/>
      <c r="E8" s="1" t="s">
        <v>24</v>
      </c>
      <c r="F8" s="47" t="s">
        <v>25</v>
      </c>
      <c r="G8" s="47"/>
      <c r="H8" s="47"/>
      <c r="I8" s="1" t="s">
        <v>24</v>
      </c>
      <c r="J8" s="1" t="s">
        <v>26</v>
      </c>
      <c r="K8" s="1" t="s">
        <v>26</v>
      </c>
      <c r="M8" s="44" t="s">
        <v>27</v>
      </c>
      <c r="N8" s="44"/>
    </row>
    <row r="9" spans="1:14" ht="12.75">
      <c r="A9" s="1">
        <v>1</v>
      </c>
      <c r="B9" s="44" t="s">
        <v>129</v>
      </c>
      <c r="C9" s="44"/>
      <c r="D9" s="44"/>
      <c r="E9" s="1">
        <v>9</v>
      </c>
      <c r="F9" s="47" t="s">
        <v>85</v>
      </c>
      <c r="G9" s="47"/>
      <c r="H9" s="47"/>
      <c r="I9" s="1">
        <v>5</v>
      </c>
      <c r="J9">
        <f>IF(E9=9,1,0)</f>
        <v>1</v>
      </c>
      <c r="K9">
        <f t="shared" ref="K9:K25" si="0">IF(I9=9,1,0)</f>
        <v>0</v>
      </c>
      <c r="M9">
        <f>SUM(E9:E17)</f>
        <v>79</v>
      </c>
      <c r="N9">
        <f>SUM(I9:I17)</f>
        <v>34</v>
      </c>
    </row>
    <row r="10" spans="1:14" ht="12.75">
      <c r="A10" s="1">
        <v>2</v>
      </c>
      <c r="B10" s="44" t="s">
        <v>133</v>
      </c>
      <c r="C10" s="44"/>
      <c r="D10" s="44"/>
      <c r="E10" s="1">
        <v>9</v>
      </c>
      <c r="F10" s="47" t="s">
        <v>77</v>
      </c>
      <c r="G10" s="47"/>
      <c r="H10" s="47"/>
      <c r="I10" s="1">
        <v>1</v>
      </c>
      <c r="J10">
        <f t="shared" ref="J10:J25" si="1">IF(E10=9,1,0)</f>
        <v>1</v>
      </c>
      <c r="K10">
        <f t="shared" si="0"/>
        <v>0</v>
      </c>
    </row>
    <row r="11" spans="1:14" ht="12.75">
      <c r="A11" s="1">
        <v>3</v>
      </c>
      <c r="B11" s="44" t="s">
        <v>212</v>
      </c>
      <c r="C11" s="44"/>
      <c r="D11" s="44"/>
      <c r="E11" s="1">
        <v>9</v>
      </c>
      <c r="F11" s="47" t="s">
        <v>86</v>
      </c>
      <c r="G11" s="47"/>
      <c r="H11" s="47"/>
      <c r="I11" s="1">
        <v>6</v>
      </c>
      <c r="J11">
        <f t="shared" si="1"/>
        <v>1</v>
      </c>
      <c r="K11">
        <f t="shared" si="0"/>
        <v>0</v>
      </c>
    </row>
    <row r="12" spans="1:14" ht="12.75">
      <c r="A12" s="1">
        <v>4</v>
      </c>
      <c r="B12" s="44" t="s">
        <v>131</v>
      </c>
      <c r="C12" s="44"/>
      <c r="D12" s="44"/>
      <c r="E12" s="1">
        <v>9</v>
      </c>
      <c r="F12" s="47" t="s">
        <v>279</v>
      </c>
      <c r="G12" s="47"/>
      <c r="H12" s="47"/>
      <c r="I12" s="1">
        <v>6</v>
      </c>
      <c r="J12">
        <f t="shared" si="1"/>
        <v>1</v>
      </c>
      <c r="K12">
        <f t="shared" si="0"/>
        <v>0</v>
      </c>
    </row>
    <row r="13" spans="1:14" ht="12.75">
      <c r="A13" s="1">
        <v>5</v>
      </c>
      <c r="B13" s="44" t="s">
        <v>129</v>
      </c>
      <c r="C13" s="44"/>
      <c r="D13" s="44"/>
      <c r="E13" s="1">
        <v>9</v>
      </c>
      <c r="F13" s="47" t="s">
        <v>280</v>
      </c>
      <c r="G13" s="47"/>
      <c r="H13" s="47"/>
      <c r="I13" s="1">
        <v>3</v>
      </c>
      <c r="J13">
        <f t="shared" si="1"/>
        <v>1</v>
      </c>
      <c r="K13">
        <f t="shared" si="0"/>
        <v>0</v>
      </c>
    </row>
    <row r="14" spans="1:14" ht="12.75">
      <c r="A14" s="1">
        <v>6</v>
      </c>
      <c r="B14" s="44" t="s">
        <v>133</v>
      </c>
      <c r="C14" s="44"/>
      <c r="D14" s="44"/>
      <c r="E14" s="1">
        <v>9</v>
      </c>
      <c r="F14" s="47" t="s">
        <v>281</v>
      </c>
      <c r="G14" s="47"/>
      <c r="H14" s="47"/>
      <c r="I14" s="1">
        <v>1</v>
      </c>
      <c r="J14">
        <f t="shared" si="1"/>
        <v>1</v>
      </c>
      <c r="K14">
        <f t="shared" si="0"/>
        <v>0</v>
      </c>
    </row>
    <row r="15" spans="1:14" ht="12.75">
      <c r="A15" s="1">
        <v>7</v>
      </c>
      <c r="B15" s="44" t="s">
        <v>212</v>
      </c>
      <c r="C15" s="44"/>
      <c r="D15" s="44"/>
      <c r="E15" s="1">
        <v>7</v>
      </c>
      <c r="F15" s="47" t="s">
        <v>279</v>
      </c>
      <c r="G15" s="47"/>
      <c r="H15" s="47"/>
      <c r="I15" s="1">
        <v>9</v>
      </c>
      <c r="J15">
        <f t="shared" si="1"/>
        <v>0</v>
      </c>
      <c r="K15">
        <f t="shared" si="0"/>
        <v>1</v>
      </c>
    </row>
    <row r="16" spans="1:14" ht="12.75">
      <c r="A16" s="1">
        <v>8</v>
      </c>
      <c r="B16" s="44" t="s">
        <v>131</v>
      </c>
      <c r="C16" s="44"/>
      <c r="D16" s="44"/>
      <c r="E16" s="1">
        <v>9</v>
      </c>
      <c r="F16" s="47" t="s">
        <v>282</v>
      </c>
      <c r="G16" s="47"/>
      <c r="H16" s="47"/>
      <c r="I16" s="1">
        <v>2</v>
      </c>
      <c r="J16">
        <f t="shared" si="1"/>
        <v>1</v>
      </c>
      <c r="K16">
        <f t="shared" si="0"/>
        <v>0</v>
      </c>
    </row>
    <row r="17" spans="1:14" ht="12.75">
      <c r="A17" s="1">
        <v>9</v>
      </c>
      <c r="B17" s="44" t="s">
        <v>283</v>
      </c>
      <c r="C17" s="44"/>
      <c r="D17" s="44"/>
      <c r="E17" s="1">
        <v>9</v>
      </c>
      <c r="F17" s="47" t="s">
        <v>284</v>
      </c>
      <c r="G17" s="47"/>
      <c r="H17" s="47"/>
      <c r="I17" s="1">
        <v>1</v>
      </c>
      <c r="J17">
        <f t="shared" si="1"/>
        <v>1</v>
      </c>
      <c r="K17">
        <f t="shared" si="0"/>
        <v>0</v>
      </c>
    </row>
    <row r="18" spans="1:14" ht="12.75" customHeight="1">
      <c r="A18" s="48" t="s">
        <v>28</v>
      </c>
      <c r="B18" s="48"/>
      <c r="C18" s="48"/>
      <c r="D18" s="48"/>
      <c r="E18" s="48"/>
      <c r="F18" s="48"/>
      <c r="G18" s="48"/>
      <c r="H18" s="48"/>
      <c r="I18" s="48"/>
    </row>
    <row r="19" spans="1:14" ht="12.75" customHeight="1">
      <c r="A19" s="48"/>
      <c r="B19" s="48"/>
      <c r="C19" s="48"/>
      <c r="D19" s="48"/>
      <c r="E19" s="48"/>
      <c r="F19" s="48"/>
      <c r="G19" s="48"/>
      <c r="H19" s="48"/>
      <c r="I19" s="48"/>
    </row>
    <row r="20" spans="1:14" ht="12.75">
      <c r="A20" s="9" t="s">
        <v>22</v>
      </c>
      <c r="B20" s="44" t="s">
        <v>23</v>
      </c>
      <c r="C20" s="45"/>
      <c r="D20" s="46"/>
      <c r="E20" s="1" t="s">
        <v>24</v>
      </c>
      <c r="F20" s="47" t="s">
        <v>25</v>
      </c>
      <c r="G20" s="47"/>
      <c r="H20" s="47"/>
      <c r="I20" s="1" t="s">
        <v>24</v>
      </c>
    </row>
    <row r="21" spans="1:14" ht="12.75">
      <c r="A21" s="1">
        <v>13</v>
      </c>
      <c r="B21" s="44" t="s">
        <v>139</v>
      </c>
      <c r="C21" s="45"/>
      <c r="D21" s="46"/>
      <c r="E21">
        <v>9</v>
      </c>
      <c r="F21" s="44" t="s">
        <v>88</v>
      </c>
      <c r="G21" s="45"/>
      <c r="H21" s="46"/>
      <c r="I21">
        <v>4</v>
      </c>
      <c r="J21">
        <f t="shared" si="1"/>
        <v>1</v>
      </c>
      <c r="K21">
        <f t="shared" si="0"/>
        <v>0</v>
      </c>
      <c r="M21">
        <f>SUM(E21:E25)</f>
        <v>40</v>
      </c>
      <c r="N21">
        <f>SUM(I21:I25)</f>
        <v>35</v>
      </c>
    </row>
    <row r="22" spans="1:14" ht="12.75">
      <c r="A22" s="1">
        <v>14</v>
      </c>
      <c r="B22" s="44" t="s">
        <v>141</v>
      </c>
      <c r="C22" s="45"/>
      <c r="D22" s="46"/>
      <c r="E22">
        <v>6</v>
      </c>
      <c r="F22" s="44" t="s">
        <v>285</v>
      </c>
      <c r="G22" s="45"/>
      <c r="H22" s="46"/>
      <c r="I22">
        <v>9</v>
      </c>
      <c r="J22">
        <f t="shared" si="1"/>
        <v>0</v>
      </c>
      <c r="K22">
        <f t="shared" si="0"/>
        <v>1</v>
      </c>
    </row>
    <row r="23" spans="1:14" ht="12.75">
      <c r="A23" s="1">
        <v>15</v>
      </c>
      <c r="B23" s="44" t="s">
        <v>139</v>
      </c>
      <c r="C23" s="45"/>
      <c r="D23" s="46"/>
      <c r="E23">
        <v>9</v>
      </c>
      <c r="F23" s="44" t="s">
        <v>285</v>
      </c>
      <c r="G23" s="45"/>
      <c r="H23" s="46"/>
      <c r="I23">
        <v>8</v>
      </c>
      <c r="J23">
        <f t="shared" si="1"/>
        <v>1</v>
      </c>
      <c r="K23">
        <f t="shared" si="0"/>
        <v>0</v>
      </c>
    </row>
    <row r="24" spans="1:14" ht="12.75">
      <c r="A24" s="1">
        <v>16</v>
      </c>
      <c r="B24" s="44" t="s">
        <v>141</v>
      </c>
      <c r="C24" s="45"/>
      <c r="D24" s="46"/>
      <c r="E24">
        <v>9</v>
      </c>
      <c r="F24" s="44" t="s">
        <v>88</v>
      </c>
      <c r="G24" s="45"/>
      <c r="H24" s="46"/>
      <c r="I24">
        <v>5</v>
      </c>
      <c r="J24">
        <f t="shared" si="1"/>
        <v>1</v>
      </c>
      <c r="K24">
        <f t="shared" si="0"/>
        <v>0</v>
      </c>
    </row>
    <row r="25" spans="1:14" ht="12.75">
      <c r="A25" s="1">
        <v>17</v>
      </c>
      <c r="B25" s="44" t="s">
        <v>143</v>
      </c>
      <c r="C25" s="45"/>
      <c r="D25" s="46"/>
      <c r="E25">
        <v>7</v>
      </c>
      <c r="F25" s="44" t="s">
        <v>286</v>
      </c>
      <c r="G25" s="45"/>
      <c r="H25" s="46"/>
      <c r="I25">
        <v>9</v>
      </c>
      <c r="J25">
        <f t="shared" si="1"/>
        <v>0</v>
      </c>
      <c r="K25">
        <f t="shared" si="0"/>
        <v>1</v>
      </c>
    </row>
    <row r="26" spans="1:14" ht="12.75">
      <c r="A26" s="48" t="s">
        <v>29</v>
      </c>
      <c r="B26" s="48"/>
      <c r="C26" s="48"/>
      <c r="D26" s="48"/>
      <c r="E26" s="48"/>
      <c r="F26" s="48"/>
      <c r="G26" s="48"/>
      <c r="H26" s="48"/>
      <c r="I26" s="48"/>
    </row>
    <row r="27" spans="1:14" ht="12.75">
      <c r="A27" s="48"/>
      <c r="B27" s="48"/>
      <c r="C27" s="48"/>
      <c r="D27" s="48"/>
      <c r="E27" s="48"/>
      <c r="F27" s="48"/>
      <c r="G27" s="48"/>
      <c r="H27" s="48"/>
      <c r="I27" s="48"/>
    </row>
    <row r="28" spans="1:14" ht="12.75">
      <c r="A28" s="9" t="s">
        <v>22</v>
      </c>
      <c r="B28" s="44" t="s">
        <v>30</v>
      </c>
      <c r="C28" s="45"/>
      <c r="D28" s="46"/>
      <c r="E28" s="1" t="s">
        <v>24</v>
      </c>
      <c r="F28" s="47" t="s">
        <v>31</v>
      </c>
      <c r="G28" s="47"/>
      <c r="H28" s="47"/>
      <c r="I28" s="1" t="s">
        <v>24</v>
      </c>
    </row>
    <row r="29" spans="1:14" ht="15.75" customHeight="1">
      <c r="A29" s="1">
        <v>18</v>
      </c>
      <c r="B29" s="50" t="s">
        <v>287</v>
      </c>
      <c r="C29" s="50"/>
      <c r="D29" s="50"/>
      <c r="E29">
        <v>25</v>
      </c>
      <c r="F29" s="50" t="s">
        <v>288</v>
      </c>
      <c r="G29" s="50"/>
      <c r="H29" s="50"/>
      <c r="I29">
        <v>8</v>
      </c>
      <c r="J29">
        <f>IF(E29=25,1,0)</f>
        <v>1</v>
      </c>
      <c r="K29">
        <f>IF(I29=25,1,0)</f>
        <v>0</v>
      </c>
      <c r="M29" s="3">
        <f>SUM(E29:E30)/2.8</f>
        <v>17.857142857142858</v>
      </c>
      <c r="N29" s="3">
        <f>SUM(I29:I30)/2.8</f>
        <v>7.8571428571428577</v>
      </c>
    </row>
    <row r="30" spans="1:14" ht="15.75" customHeight="1">
      <c r="A30" s="1">
        <v>19</v>
      </c>
      <c r="B30" s="50" t="s">
        <v>289</v>
      </c>
      <c r="C30" s="50"/>
      <c r="D30" s="50"/>
      <c r="E30">
        <v>25</v>
      </c>
      <c r="F30" s="50" t="s">
        <v>290</v>
      </c>
      <c r="G30" s="50"/>
      <c r="H30" s="50"/>
      <c r="I30">
        <v>14</v>
      </c>
      <c r="J30">
        <f t="shared" ref="J30:J38" si="2">IF(E30=25,1,0)</f>
        <v>1</v>
      </c>
      <c r="K30">
        <f t="shared" ref="K30:K38" si="3">IF(I30=25,1,0)</f>
        <v>0</v>
      </c>
      <c r="N30" s="3"/>
    </row>
    <row r="31" spans="1:14" ht="15.75" customHeight="1">
      <c r="A31" s="48" t="s">
        <v>32</v>
      </c>
      <c r="B31" s="48"/>
      <c r="C31" s="48"/>
      <c r="D31" s="48"/>
      <c r="E31" s="48"/>
      <c r="F31" s="48"/>
      <c r="G31" s="48"/>
      <c r="H31" s="48"/>
      <c r="I31" s="48"/>
      <c r="N31" s="3"/>
    </row>
    <row r="32" spans="1:14" ht="15.75" customHeight="1">
      <c r="A32" s="48"/>
      <c r="B32" s="48"/>
      <c r="C32" s="48"/>
      <c r="D32" s="48"/>
      <c r="E32" s="48"/>
      <c r="F32" s="48"/>
      <c r="G32" s="48"/>
      <c r="H32" s="48"/>
      <c r="I32" s="48"/>
      <c r="N32" s="3"/>
    </row>
    <row r="33" spans="1:14" ht="15.75" customHeight="1">
      <c r="A33" s="9" t="s">
        <v>22</v>
      </c>
      <c r="B33" s="44" t="s">
        <v>30</v>
      </c>
      <c r="C33" s="45"/>
      <c r="D33" s="46"/>
      <c r="E33" s="1" t="s">
        <v>24</v>
      </c>
      <c r="F33" s="47" t="s">
        <v>31</v>
      </c>
      <c r="G33" s="47"/>
      <c r="H33" s="47"/>
      <c r="I33" s="1" t="s">
        <v>24</v>
      </c>
      <c r="N33" s="3"/>
    </row>
    <row r="34" spans="1:14" ht="15.75" customHeight="1">
      <c r="A34" s="1">
        <v>18</v>
      </c>
      <c r="B34" s="50" t="s">
        <v>291</v>
      </c>
      <c r="C34" s="50"/>
      <c r="D34" s="50"/>
      <c r="E34">
        <v>25</v>
      </c>
      <c r="F34" s="50" t="s">
        <v>292</v>
      </c>
      <c r="G34" s="50"/>
      <c r="H34" s="50"/>
      <c r="I34">
        <v>20</v>
      </c>
      <c r="J34">
        <f t="shared" si="2"/>
        <v>1</v>
      </c>
      <c r="K34">
        <f t="shared" si="3"/>
        <v>0</v>
      </c>
      <c r="M34" s="3">
        <f>SUM(E34)/2.8</f>
        <v>8.9285714285714288</v>
      </c>
      <c r="N34" s="3">
        <f>SUM(I34)/2.8</f>
        <v>7.1428571428571432</v>
      </c>
    </row>
    <row r="35" spans="1:14" ht="15.75" customHeight="1">
      <c r="A35" s="48" t="s">
        <v>33</v>
      </c>
      <c r="B35" s="48"/>
      <c r="C35" s="48"/>
      <c r="D35" s="48"/>
      <c r="E35" s="48"/>
      <c r="F35" s="48"/>
      <c r="G35" s="48"/>
      <c r="H35" s="48"/>
      <c r="I35" s="48"/>
      <c r="N35" s="3"/>
    </row>
    <row r="36" spans="1:14" ht="15.75" customHeight="1">
      <c r="A36" s="48"/>
      <c r="B36" s="48"/>
      <c r="C36" s="48"/>
      <c r="D36" s="48"/>
      <c r="E36" s="48"/>
      <c r="F36" s="48"/>
      <c r="G36" s="48"/>
      <c r="H36" s="48"/>
      <c r="I36" s="48"/>
      <c r="N36" s="3"/>
    </row>
    <row r="37" spans="1:14" ht="15.75" customHeight="1">
      <c r="A37" s="9" t="s">
        <v>22</v>
      </c>
      <c r="B37" s="44" t="s">
        <v>30</v>
      </c>
      <c r="C37" s="45"/>
      <c r="D37" s="46"/>
      <c r="E37" s="1" t="s">
        <v>24</v>
      </c>
      <c r="F37" s="47" t="s">
        <v>31</v>
      </c>
      <c r="G37" s="47"/>
      <c r="H37" s="47"/>
      <c r="I37" s="1" t="s">
        <v>24</v>
      </c>
      <c r="N37" s="3"/>
    </row>
    <row r="38" spans="1:14" ht="15.75" customHeight="1">
      <c r="A38" s="1">
        <v>18</v>
      </c>
      <c r="B38" s="50" t="s">
        <v>293</v>
      </c>
      <c r="C38" s="50"/>
      <c r="D38" s="50"/>
      <c r="E38">
        <v>25</v>
      </c>
      <c r="F38" s="50" t="s">
        <v>294</v>
      </c>
      <c r="G38" s="50"/>
      <c r="H38" s="50"/>
      <c r="I38">
        <v>16</v>
      </c>
      <c r="J38">
        <f t="shared" si="2"/>
        <v>1</v>
      </c>
      <c r="K38">
        <f t="shared" si="3"/>
        <v>0</v>
      </c>
      <c r="M38" s="3">
        <f>SUM(E38)/2.8</f>
        <v>8.9285714285714288</v>
      </c>
      <c r="N38" s="3">
        <f>SUM(I38)/2.8</f>
        <v>5.7142857142857144</v>
      </c>
    </row>
    <row r="39" spans="1:14" ht="15.75" customHeight="1">
      <c r="A39" s="1"/>
      <c r="B39" s="44"/>
      <c r="C39" s="45"/>
      <c r="D39" s="46"/>
      <c r="F39" s="44"/>
      <c r="G39" s="45"/>
      <c r="H39" s="46"/>
    </row>
  </sheetData>
  <mergeCells count="62">
    <mergeCell ref="B39:D39"/>
    <mergeCell ref="F39:H39"/>
    <mergeCell ref="B29:D29"/>
    <mergeCell ref="B30:D30"/>
    <mergeCell ref="F29:H29"/>
    <mergeCell ref="F30:H30"/>
    <mergeCell ref="B34:D34"/>
    <mergeCell ref="B38:D38"/>
    <mergeCell ref="F38:H38"/>
    <mergeCell ref="F34:H34"/>
    <mergeCell ref="A35:I36"/>
    <mergeCell ref="B37:D37"/>
    <mergeCell ref="F37:H37"/>
    <mergeCell ref="A26:I27"/>
    <mergeCell ref="B28:D28"/>
    <mergeCell ref="F28:H28"/>
    <mergeCell ref="A31:I32"/>
    <mergeCell ref="B33:D33"/>
    <mergeCell ref="F33:H33"/>
    <mergeCell ref="B23:D23"/>
    <mergeCell ref="F23:H23"/>
    <mergeCell ref="B24:D24"/>
    <mergeCell ref="F24:H24"/>
    <mergeCell ref="B25:D25"/>
    <mergeCell ref="F25:H25"/>
    <mergeCell ref="B22:D22"/>
    <mergeCell ref="F22:H22"/>
    <mergeCell ref="B15:D15"/>
    <mergeCell ref="F15:H15"/>
    <mergeCell ref="B16:D16"/>
    <mergeCell ref="F16:H16"/>
    <mergeCell ref="B17:D17"/>
    <mergeCell ref="F17:H17"/>
    <mergeCell ref="A18:I19"/>
    <mergeCell ref="B20:D20"/>
    <mergeCell ref="F20:H20"/>
    <mergeCell ref="B21:D21"/>
    <mergeCell ref="F21:H21"/>
    <mergeCell ref="B12:D12"/>
    <mergeCell ref="F12:H12"/>
    <mergeCell ref="B13:D13"/>
    <mergeCell ref="F13:H13"/>
    <mergeCell ref="B14:D14"/>
    <mergeCell ref="F14:H14"/>
    <mergeCell ref="F9:H9"/>
    <mergeCell ref="B9:D9"/>
    <mergeCell ref="F10:H10"/>
    <mergeCell ref="B11:D11"/>
    <mergeCell ref="F11:H11"/>
    <mergeCell ref="B10:D10"/>
    <mergeCell ref="M8:N8"/>
    <mergeCell ref="A1:H2"/>
    <mergeCell ref="A3:G3"/>
    <mergeCell ref="J4:J5"/>
    <mergeCell ref="K4:K5"/>
    <mergeCell ref="M4:M5"/>
    <mergeCell ref="N4:N5"/>
    <mergeCell ref="A6:I7"/>
    <mergeCell ref="J6:J7"/>
    <mergeCell ref="K6:K7"/>
    <mergeCell ref="B8:D8"/>
    <mergeCell ref="F8:H8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915EB-0D70-4C4D-A03B-5EAD1EB3801F}">
  <sheetPr>
    <outlinePr summaryBelow="0" summaryRight="0"/>
  </sheetPr>
  <dimension ref="A1:N39"/>
  <sheetViews>
    <sheetView workbookViewId="0">
      <selection activeCell="F47" sqref="F47"/>
    </sheetView>
  </sheetViews>
  <sheetFormatPr defaultColWidth="12.5703125" defaultRowHeight="15.75" customHeight="1"/>
  <cols>
    <col min="13" max="13" width="14.28515625" bestFit="1" customWidth="1"/>
  </cols>
  <sheetData>
    <row r="1" spans="1:14" ht="12.75">
      <c r="A1" s="49" t="s">
        <v>295</v>
      </c>
      <c r="B1" s="46"/>
      <c r="C1" s="46"/>
      <c r="D1" s="46"/>
      <c r="E1" s="46"/>
      <c r="F1" s="46"/>
      <c r="G1" s="46"/>
      <c r="H1" s="46"/>
    </row>
    <row r="2" spans="1:14" ht="15.75" customHeight="1">
      <c r="A2" s="46"/>
      <c r="B2" s="46"/>
      <c r="C2" s="46"/>
      <c r="D2" s="46"/>
      <c r="E2" s="46"/>
      <c r="F2" s="46"/>
      <c r="G2" s="46"/>
      <c r="H2" s="46"/>
    </row>
    <row r="3" spans="1:14" ht="15.75" customHeight="1">
      <c r="A3" s="50" t="s">
        <v>16</v>
      </c>
      <c r="B3" s="50"/>
      <c r="C3" s="50"/>
      <c r="D3" s="50"/>
      <c r="E3" s="50"/>
      <c r="F3" s="50"/>
      <c r="G3" s="50"/>
    </row>
    <row r="4" spans="1:14" ht="15.75" customHeight="1">
      <c r="J4" s="51" t="s">
        <v>17</v>
      </c>
      <c r="K4" s="51" t="s">
        <v>18</v>
      </c>
      <c r="M4" s="51" t="s">
        <v>17</v>
      </c>
      <c r="N4" s="51" t="s">
        <v>18</v>
      </c>
    </row>
    <row r="5" spans="1:14" ht="15.75" customHeight="1">
      <c r="J5" s="51"/>
      <c r="K5" s="51"/>
      <c r="M5" s="51"/>
      <c r="N5" s="51"/>
    </row>
    <row r="6" spans="1:14" ht="15.75" customHeight="1">
      <c r="A6" s="48" t="s">
        <v>19</v>
      </c>
      <c r="B6" s="48"/>
      <c r="C6" s="48"/>
      <c r="D6" s="48"/>
      <c r="E6" s="48"/>
      <c r="F6" s="48"/>
      <c r="G6" s="48"/>
      <c r="H6" s="48"/>
      <c r="I6" s="48"/>
      <c r="J6" s="52">
        <f>SUM(J9:J38)</f>
        <v>1</v>
      </c>
      <c r="K6" s="52">
        <f>SUM(K9:K38)</f>
        <v>0</v>
      </c>
      <c r="L6" t="s">
        <v>20</v>
      </c>
      <c r="M6" s="3">
        <f>SUM(M9,M21,M29,M34,M38)</f>
        <v>8.9285714285714288</v>
      </c>
      <c r="N6" s="3">
        <f>SUM(N9,N21,N29,N34,N38)</f>
        <v>4.2857142857142856</v>
      </c>
    </row>
    <row r="7" spans="1:14" ht="12.75" customHeight="1">
      <c r="A7" s="48"/>
      <c r="B7" s="48"/>
      <c r="C7" s="48"/>
      <c r="D7" s="48"/>
      <c r="E7" s="48"/>
      <c r="F7" s="48"/>
      <c r="G7" s="48"/>
      <c r="H7" s="48"/>
      <c r="I7" s="48"/>
      <c r="J7" s="52"/>
      <c r="K7" s="52"/>
      <c r="L7" t="s">
        <v>21</v>
      </c>
      <c r="M7" s="2">
        <f>M6/162</f>
        <v>5.5114638447971785E-2</v>
      </c>
      <c r="N7" s="2">
        <f>N6/162</f>
        <v>2.6455026455026454E-2</v>
      </c>
    </row>
    <row r="8" spans="1:14" ht="12.75">
      <c r="A8" s="9" t="s">
        <v>22</v>
      </c>
      <c r="B8" s="44" t="s">
        <v>23</v>
      </c>
      <c r="C8" s="45"/>
      <c r="D8" s="46"/>
      <c r="E8" s="1" t="s">
        <v>24</v>
      </c>
      <c r="F8" s="47" t="s">
        <v>25</v>
      </c>
      <c r="G8" s="47"/>
      <c r="H8" s="47"/>
      <c r="I8" s="1" t="s">
        <v>24</v>
      </c>
      <c r="J8" s="1" t="s">
        <v>26</v>
      </c>
      <c r="K8" s="1" t="s">
        <v>26</v>
      </c>
      <c r="M8" s="44" t="s">
        <v>27</v>
      </c>
      <c r="N8" s="44"/>
    </row>
    <row r="9" spans="1:14" ht="12.75">
      <c r="A9" s="1">
        <v>1</v>
      </c>
      <c r="B9" s="44"/>
      <c r="C9" s="44"/>
      <c r="D9" s="44"/>
      <c r="E9" s="1"/>
      <c r="F9" s="47"/>
      <c r="G9" s="47"/>
      <c r="H9" s="47"/>
      <c r="I9" s="1"/>
      <c r="J9">
        <f>IF(E9=9,1,0)</f>
        <v>0</v>
      </c>
      <c r="K9">
        <f t="shared" ref="K9:K25" si="0">IF(I9=9,1,0)</f>
        <v>0</v>
      </c>
      <c r="M9">
        <f>SUM(E9:E17)</f>
        <v>0</v>
      </c>
      <c r="N9">
        <f>SUM(I9:I17)</f>
        <v>0</v>
      </c>
    </row>
    <row r="10" spans="1:14" ht="12.75">
      <c r="A10" s="1">
        <v>2</v>
      </c>
      <c r="B10" s="44"/>
      <c r="C10" s="44"/>
      <c r="D10" s="44"/>
      <c r="E10" s="1"/>
      <c r="F10" s="47"/>
      <c r="G10" s="47"/>
      <c r="H10" s="47"/>
      <c r="I10" s="1"/>
      <c r="J10">
        <f t="shared" ref="J10:J25" si="1">IF(E10=9,1,0)</f>
        <v>0</v>
      </c>
      <c r="K10">
        <f t="shared" si="0"/>
        <v>0</v>
      </c>
    </row>
    <row r="11" spans="1:14" ht="12.75">
      <c r="A11" s="1">
        <v>3</v>
      </c>
      <c r="B11" s="44"/>
      <c r="C11" s="44"/>
      <c r="D11" s="44"/>
      <c r="E11" s="1"/>
      <c r="F11" s="47"/>
      <c r="G11" s="47"/>
      <c r="H11" s="47"/>
      <c r="I11" s="1"/>
      <c r="J11">
        <f t="shared" si="1"/>
        <v>0</v>
      </c>
      <c r="K11">
        <f t="shared" si="0"/>
        <v>0</v>
      </c>
    </row>
    <row r="12" spans="1:14" ht="12.75">
      <c r="A12" s="1">
        <v>4</v>
      </c>
      <c r="B12" s="44"/>
      <c r="C12" s="44"/>
      <c r="D12" s="44"/>
      <c r="E12" s="1"/>
      <c r="F12" s="47"/>
      <c r="G12" s="47"/>
      <c r="H12" s="47"/>
      <c r="I12" s="1"/>
      <c r="J12">
        <f t="shared" si="1"/>
        <v>0</v>
      </c>
      <c r="K12">
        <f t="shared" si="0"/>
        <v>0</v>
      </c>
    </row>
    <row r="13" spans="1:14" ht="12.75">
      <c r="A13" s="1">
        <v>5</v>
      </c>
      <c r="B13" s="44"/>
      <c r="C13" s="44"/>
      <c r="D13" s="44"/>
      <c r="E13" s="1"/>
      <c r="F13" s="47"/>
      <c r="G13" s="47"/>
      <c r="H13" s="47"/>
      <c r="I13" s="1"/>
      <c r="J13">
        <f t="shared" si="1"/>
        <v>0</v>
      </c>
      <c r="K13">
        <f t="shared" si="0"/>
        <v>0</v>
      </c>
    </row>
    <row r="14" spans="1:14" ht="12.75">
      <c r="A14" s="1">
        <v>6</v>
      </c>
      <c r="B14" s="44"/>
      <c r="C14" s="44"/>
      <c r="D14" s="44"/>
      <c r="E14" s="1"/>
      <c r="F14" s="47"/>
      <c r="G14" s="47"/>
      <c r="H14" s="47"/>
      <c r="I14" s="1"/>
      <c r="J14">
        <f t="shared" si="1"/>
        <v>0</v>
      </c>
      <c r="K14">
        <f t="shared" si="0"/>
        <v>0</v>
      </c>
    </row>
    <row r="15" spans="1:14" ht="12.75">
      <c r="A15" s="1">
        <v>7</v>
      </c>
      <c r="B15" s="44"/>
      <c r="C15" s="44"/>
      <c r="D15" s="44"/>
      <c r="E15" s="1"/>
      <c r="F15" s="47"/>
      <c r="G15" s="47"/>
      <c r="H15" s="47"/>
      <c r="I15" s="1"/>
      <c r="J15">
        <f t="shared" si="1"/>
        <v>0</v>
      </c>
      <c r="K15">
        <f t="shared" si="0"/>
        <v>0</v>
      </c>
    </row>
    <row r="16" spans="1:14" ht="12.75">
      <c r="A16" s="1">
        <v>8</v>
      </c>
      <c r="B16" s="44"/>
      <c r="C16" s="44"/>
      <c r="D16" s="44"/>
      <c r="E16" s="1"/>
      <c r="F16" s="47"/>
      <c r="G16" s="47"/>
      <c r="H16" s="47"/>
      <c r="I16" s="1"/>
      <c r="J16">
        <f t="shared" si="1"/>
        <v>0</v>
      </c>
      <c r="K16">
        <f t="shared" si="0"/>
        <v>0</v>
      </c>
    </row>
    <row r="17" spans="1:14" ht="12.75">
      <c r="A17" s="1">
        <v>9</v>
      </c>
      <c r="B17" s="44"/>
      <c r="C17" s="44"/>
      <c r="D17" s="44"/>
      <c r="E17" s="1"/>
      <c r="F17" s="47"/>
      <c r="G17" s="47"/>
      <c r="H17" s="47"/>
      <c r="I17" s="1"/>
      <c r="J17">
        <f t="shared" si="1"/>
        <v>0</v>
      </c>
      <c r="K17">
        <f t="shared" si="0"/>
        <v>0</v>
      </c>
    </row>
    <row r="18" spans="1:14" ht="12.75" customHeight="1">
      <c r="A18" s="48" t="s">
        <v>28</v>
      </c>
      <c r="B18" s="48"/>
      <c r="C18" s="48"/>
      <c r="D18" s="48"/>
      <c r="E18" s="48"/>
      <c r="F18" s="48"/>
      <c r="G18" s="48"/>
      <c r="H18" s="48"/>
      <c r="I18" s="48"/>
    </row>
    <row r="19" spans="1:14" ht="12.75" customHeight="1">
      <c r="A19" s="48"/>
      <c r="B19" s="48"/>
      <c r="C19" s="48"/>
      <c r="D19" s="48"/>
      <c r="E19" s="48"/>
      <c r="F19" s="48"/>
      <c r="G19" s="48"/>
      <c r="H19" s="48"/>
      <c r="I19" s="48"/>
    </row>
    <row r="20" spans="1:14" ht="12.75">
      <c r="A20" s="9" t="s">
        <v>22</v>
      </c>
      <c r="B20" s="44" t="s">
        <v>23</v>
      </c>
      <c r="C20" s="45"/>
      <c r="D20" s="46"/>
      <c r="E20" s="1" t="s">
        <v>24</v>
      </c>
      <c r="F20" s="47" t="s">
        <v>25</v>
      </c>
      <c r="G20" s="47"/>
      <c r="H20" s="47"/>
      <c r="I20" s="1" t="s">
        <v>24</v>
      </c>
    </row>
    <row r="21" spans="1:14" ht="12.75">
      <c r="A21" s="1">
        <v>13</v>
      </c>
      <c r="B21" s="44"/>
      <c r="C21" s="45"/>
      <c r="D21" s="46"/>
      <c r="F21" s="44"/>
      <c r="G21" s="45"/>
      <c r="H21" s="46"/>
      <c r="J21">
        <f t="shared" si="1"/>
        <v>0</v>
      </c>
      <c r="K21">
        <f t="shared" si="0"/>
        <v>0</v>
      </c>
      <c r="M21">
        <f>SUM(E21:E25)</f>
        <v>0</v>
      </c>
      <c r="N21">
        <f>SUM(I21:I25)</f>
        <v>0</v>
      </c>
    </row>
    <row r="22" spans="1:14" ht="12.75">
      <c r="A22" s="1">
        <v>14</v>
      </c>
      <c r="B22" s="44"/>
      <c r="C22" s="45"/>
      <c r="D22" s="46"/>
      <c r="F22" s="44"/>
      <c r="G22" s="45"/>
      <c r="H22" s="46"/>
      <c r="J22">
        <f t="shared" si="1"/>
        <v>0</v>
      </c>
      <c r="K22">
        <f t="shared" si="0"/>
        <v>0</v>
      </c>
    </row>
    <row r="23" spans="1:14" ht="12.75">
      <c r="A23" s="1">
        <v>15</v>
      </c>
      <c r="B23" s="44"/>
      <c r="C23" s="45"/>
      <c r="D23" s="46"/>
      <c r="F23" s="44"/>
      <c r="G23" s="45"/>
      <c r="H23" s="46"/>
      <c r="J23">
        <f t="shared" si="1"/>
        <v>0</v>
      </c>
      <c r="K23">
        <f t="shared" si="0"/>
        <v>0</v>
      </c>
    </row>
    <row r="24" spans="1:14" ht="12.75">
      <c r="A24" s="1">
        <v>16</v>
      </c>
      <c r="B24" s="44"/>
      <c r="C24" s="45"/>
      <c r="D24" s="46"/>
      <c r="F24" s="44"/>
      <c r="G24" s="45"/>
      <c r="H24" s="46"/>
      <c r="J24">
        <f t="shared" si="1"/>
        <v>0</v>
      </c>
      <c r="K24">
        <f t="shared" si="0"/>
        <v>0</v>
      </c>
    </row>
    <row r="25" spans="1:14" ht="12.75">
      <c r="A25" s="1">
        <v>17</v>
      </c>
      <c r="B25" s="44"/>
      <c r="C25" s="45"/>
      <c r="D25" s="46"/>
      <c r="F25" s="44"/>
      <c r="G25" s="45"/>
      <c r="H25" s="46"/>
      <c r="J25">
        <f t="shared" si="1"/>
        <v>0</v>
      </c>
      <c r="K25">
        <f t="shared" si="0"/>
        <v>0</v>
      </c>
    </row>
    <row r="26" spans="1:14" ht="12.75">
      <c r="A26" s="48" t="s">
        <v>29</v>
      </c>
      <c r="B26" s="48"/>
      <c r="C26" s="48"/>
      <c r="D26" s="48"/>
      <c r="E26" s="48"/>
      <c r="F26" s="48"/>
      <c r="G26" s="48"/>
      <c r="H26" s="48"/>
      <c r="I26" s="48"/>
    </row>
    <row r="27" spans="1:14" ht="12.75">
      <c r="A27" s="48"/>
      <c r="B27" s="48"/>
      <c r="C27" s="48"/>
      <c r="D27" s="48"/>
      <c r="E27" s="48"/>
      <c r="F27" s="48"/>
      <c r="G27" s="48"/>
      <c r="H27" s="48"/>
      <c r="I27" s="48"/>
    </row>
    <row r="28" spans="1:14" ht="12.75">
      <c r="A28" s="9" t="s">
        <v>22</v>
      </c>
      <c r="B28" s="44" t="s">
        <v>30</v>
      </c>
      <c r="C28" s="45"/>
      <c r="D28" s="46"/>
      <c r="E28" s="1" t="s">
        <v>24</v>
      </c>
      <c r="F28" s="47" t="s">
        <v>31</v>
      </c>
      <c r="G28" s="47"/>
      <c r="H28" s="47"/>
      <c r="I28" s="1" t="s">
        <v>24</v>
      </c>
    </row>
    <row r="29" spans="1:14" ht="15.75" customHeight="1">
      <c r="A29" s="1">
        <v>18</v>
      </c>
      <c r="B29" s="44"/>
      <c r="C29" s="44"/>
      <c r="D29" s="44"/>
      <c r="F29" s="44"/>
      <c r="G29" s="44"/>
      <c r="H29" s="44"/>
      <c r="J29">
        <f>IF(E29=25,1,0)</f>
        <v>0</v>
      </c>
      <c r="K29">
        <f>IF(I29=25,1,0)</f>
        <v>0</v>
      </c>
      <c r="M29" s="3">
        <f>SUM(E29:E30)/2.8</f>
        <v>0</v>
      </c>
      <c r="N29" s="3">
        <f>SUM(I29:I30)/2.8</f>
        <v>0</v>
      </c>
    </row>
    <row r="30" spans="1:14" ht="15.75" customHeight="1">
      <c r="A30" s="1">
        <v>19</v>
      </c>
      <c r="B30" s="44"/>
      <c r="C30" s="44"/>
      <c r="D30" s="44"/>
      <c r="F30" s="44"/>
      <c r="G30" s="44"/>
      <c r="H30" s="44"/>
      <c r="J30">
        <f t="shared" ref="J30:J38" si="2">IF(E30=25,1,0)</f>
        <v>0</v>
      </c>
      <c r="K30">
        <f t="shared" ref="K30:K38" si="3">IF(I30=25,1,0)</f>
        <v>0</v>
      </c>
      <c r="N30" s="3"/>
    </row>
    <row r="31" spans="1:14" ht="15.75" customHeight="1">
      <c r="A31" s="48" t="s">
        <v>32</v>
      </c>
      <c r="B31" s="48"/>
      <c r="C31" s="48"/>
      <c r="D31" s="48"/>
      <c r="E31" s="48"/>
      <c r="F31" s="48"/>
      <c r="G31" s="48"/>
      <c r="H31" s="48"/>
      <c r="I31" s="48"/>
      <c r="N31" s="3"/>
    </row>
    <row r="32" spans="1:14" ht="15.75" customHeight="1">
      <c r="A32" s="48"/>
      <c r="B32" s="48"/>
      <c r="C32" s="48"/>
      <c r="D32" s="48"/>
      <c r="E32" s="48"/>
      <c r="F32" s="48"/>
      <c r="G32" s="48"/>
      <c r="H32" s="48"/>
      <c r="I32" s="48"/>
      <c r="N32" s="3"/>
    </row>
    <row r="33" spans="1:14" ht="15.75" customHeight="1">
      <c r="A33" s="9" t="s">
        <v>22</v>
      </c>
      <c r="B33" s="44" t="s">
        <v>30</v>
      </c>
      <c r="C33" s="45"/>
      <c r="D33" s="46"/>
      <c r="E33" s="1" t="s">
        <v>24</v>
      </c>
      <c r="F33" s="47" t="s">
        <v>31</v>
      </c>
      <c r="G33" s="47"/>
      <c r="H33" s="47"/>
      <c r="I33" s="1" t="s">
        <v>24</v>
      </c>
      <c r="N33" s="3"/>
    </row>
    <row r="34" spans="1:14" ht="15.75" customHeight="1">
      <c r="A34" s="1">
        <v>18</v>
      </c>
      <c r="B34" s="44"/>
      <c r="C34" s="44"/>
      <c r="D34" s="44"/>
      <c r="F34" s="44"/>
      <c r="G34" s="44"/>
      <c r="H34" s="44"/>
      <c r="J34">
        <f t="shared" si="2"/>
        <v>0</v>
      </c>
      <c r="K34">
        <f t="shared" si="3"/>
        <v>0</v>
      </c>
      <c r="M34" s="3">
        <f>SUM(E34)/2.8</f>
        <v>0</v>
      </c>
      <c r="N34" s="3">
        <f>SUM(I34)/2.8</f>
        <v>0</v>
      </c>
    </row>
    <row r="35" spans="1:14" ht="15.75" customHeight="1">
      <c r="A35" s="48" t="s">
        <v>33</v>
      </c>
      <c r="B35" s="48"/>
      <c r="C35" s="48"/>
      <c r="D35" s="48"/>
      <c r="E35" s="48"/>
      <c r="F35" s="48"/>
      <c r="G35" s="48"/>
      <c r="H35" s="48"/>
      <c r="I35" s="48"/>
      <c r="N35" s="3"/>
    </row>
    <row r="36" spans="1:14" ht="15.75" customHeight="1">
      <c r="A36" s="48"/>
      <c r="B36" s="48"/>
      <c r="C36" s="48"/>
      <c r="D36" s="48"/>
      <c r="E36" s="48"/>
      <c r="F36" s="48"/>
      <c r="G36" s="48"/>
      <c r="H36" s="48"/>
      <c r="I36" s="48"/>
      <c r="N36" s="3"/>
    </row>
    <row r="37" spans="1:14" ht="15.75" customHeight="1">
      <c r="A37" s="9" t="s">
        <v>22</v>
      </c>
      <c r="B37" s="44" t="s">
        <v>30</v>
      </c>
      <c r="C37" s="45"/>
      <c r="D37" s="46"/>
      <c r="E37" s="1" t="s">
        <v>24</v>
      </c>
      <c r="F37" s="47" t="s">
        <v>31</v>
      </c>
      <c r="G37" s="47"/>
      <c r="H37" s="47"/>
      <c r="I37" s="1" t="s">
        <v>24</v>
      </c>
      <c r="N37" s="3"/>
    </row>
    <row r="38" spans="1:14" ht="15.75" customHeight="1">
      <c r="A38" s="1">
        <v>18</v>
      </c>
      <c r="B38" s="44"/>
      <c r="C38" s="44"/>
      <c r="D38" s="44"/>
      <c r="E38">
        <v>25</v>
      </c>
      <c r="F38" s="44"/>
      <c r="G38" s="44"/>
      <c r="H38" s="44"/>
      <c r="I38">
        <v>12</v>
      </c>
      <c r="J38">
        <f t="shared" si="2"/>
        <v>1</v>
      </c>
      <c r="K38">
        <f t="shared" si="3"/>
        <v>0</v>
      </c>
      <c r="M38" s="3">
        <f>SUM(E38)/2.8</f>
        <v>8.9285714285714288</v>
      </c>
      <c r="N38" s="3">
        <f>SUM(I38)/2.8</f>
        <v>4.2857142857142856</v>
      </c>
    </row>
    <row r="39" spans="1:14" ht="15.75" customHeight="1">
      <c r="A39" s="1"/>
      <c r="B39" s="44"/>
      <c r="C39" s="45"/>
      <c r="D39" s="46"/>
      <c r="F39" s="44"/>
      <c r="G39" s="45"/>
      <c r="H39" s="46"/>
    </row>
  </sheetData>
  <mergeCells count="62">
    <mergeCell ref="B38:D38"/>
    <mergeCell ref="B34:D34"/>
    <mergeCell ref="B29:D29"/>
    <mergeCell ref="B30:D30"/>
    <mergeCell ref="F29:H29"/>
    <mergeCell ref="F30:H30"/>
    <mergeCell ref="F34:H34"/>
    <mergeCell ref="B24:D24"/>
    <mergeCell ref="F24:H24"/>
    <mergeCell ref="B39:D39"/>
    <mergeCell ref="F39:H39"/>
    <mergeCell ref="B25:D25"/>
    <mergeCell ref="F25:H25"/>
    <mergeCell ref="A26:I27"/>
    <mergeCell ref="B28:D28"/>
    <mergeCell ref="F28:H28"/>
    <mergeCell ref="A31:I32"/>
    <mergeCell ref="B33:D33"/>
    <mergeCell ref="F33:H33"/>
    <mergeCell ref="A35:I36"/>
    <mergeCell ref="B37:D37"/>
    <mergeCell ref="F37:H37"/>
    <mergeCell ref="F38:H38"/>
    <mergeCell ref="F20:H20"/>
    <mergeCell ref="B22:D22"/>
    <mergeCell ref="F22:H22"/>
    <mergeCell ref="B23:D23"/>
    <mergeCell ref="F23:H23"/>
    <mergeCell ref="B12:D12"/>
    <mergeCell ref="F12:H12"/>
    <mergeCell ref="B13:D13"/>
    <mergeCell ref="F13:H13"/>
    <mergeCell ref="B21:D21"/>
    <mergeCell ref="F21:H21"/>
    <mergeCell ref="B14:D14"/>
    <mergeCell ref="F14:H14"/>
    <mergeCell ref="B15:D15"/>
    <mergeCell ref="F15:H15"/>
    <mergeCell ref="B16:D16"/>
    <mergeCell ref="F16:H16"/>
    <mergeCell ref="B17:D17"/>
    <mergeCell ref="F17:H17"/>
    <mergeCell ref="A18:I19"/>
    <mergeCell ref="B20:D20"/>
    <mergeCell ref="M8:N8"/>
    <mergeCell ref="B9:D9"/>
    <mergeCell ref="F9:H9"/>
    <mergeCell ref="B11:D11"/>
    <mergeCell ref="F11:H11"/>
    <mergeCell ref="B10:D10"/>
    <mergeCell ref="F10:H10"/>
    <mergeCell ref="A1:H2"/>
    <mergeCell ref="J4:J5"/>
    <mergeCell ref="K4:K5"/>
    <mergeCell ref="B8:D8"/>
    <mergeCell ref="F8:H8"/>
    <mergeCell ref="A3:G3"/>
    <mergeCell ref="M4:M5"/>
    <mergeCell ref="N4:N5"/>
    <mergeCell ref="A6:I7"/>
    <mergeCell ref="J6:J7"/>
    <mergeCell ref="K6:K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0FBE2-6788-4482-9FFA-81292FDDDC8A}">
  <sheetPr>
    <outlinePr summaryBelow="0" summaryRight="0"/>
  </sheetPr>
  <dimension ref="A1:N39"/>
  <sheetViews>
    <sheetView workbookViewId="0">
      <selection activeCell="H5" sqref="H5"/>
    </sheetView>
  </sheetViews>
  <sheetFormatPr defaultColWidth="12.5703125" defaultRowHeight="15.75" customHeight="1"/>
  <cols>
    <col min="13" max="13" width="14.28515625" bestFit="1" customWidth="1"/>
  </cols>
  <sheetData>
    <row r="1" spans="1:14" ht="12.75">
      <c r="A1" s="49" t="s">
        <v>404</v>
      </c>
      <c r="B1" s="46"/>
      <c r="C1" s="46"/>
      <c r="D1" s="46"/>
      <c r="E1" s="46"/>
      <c r="F1" s="46"/>
      <c r="G1" s="46"/>
      <c r="H1" s="46"/>
    </row>
    <row r="2" spans="1:14" ht="15.75" customHeight="1">
      <c r="A2" s="46"/>
      <c r="B2" s="46"/>
      <c r="C2" s="46"/>
      <c r="D2" s="46"/>
      <c r="E2" s="46"/>
      <c r="F2" s="46"/>
      <c r="G2" s="46"/>
      <c r="H2" s="46"/>
    </row>
    <row r="3" spans="1:14" ht="15.75" customHeight="1">
      <c r="A3" s="50" t="s">
        <v>16</v>
      </c>
      <c r="B3" s="50"/>
      <c r="C3" s="50"/>
      <c r="D3" s="50"/>
      <c r="E3" s="50"/>
      <c r="F3" s="50"/>
      <c r="G3" s="50"/>
    </row>
    <row r="4" spans="1:14" ht="15.75" customHeight="1">
      <c r="J4" s="51" t="s">
        <v>18</v>
      </c>
      <c r="K4" s="51" t="s">
        <v>17</v>
      </c>
      <c r="M4" s="51" t="s">
        <v>18</v>
      </c>
      <c r="N4" s="51" t="s">
        <v>17</v>
      </c>
    </row>
    <row r="5" spans="1:14" ht="15.75" customHeight="1">
      <c r="J5" s="51"/>
      <c r="K5" s="51"/>
      <c r="M5" s="51"/>
      <c r="N5" s="51"/>
    </row>
    <row r="6" spans="1:14" ht="15.75" customHeight="1">
      <c r="A6" s="48" t="s">
        <v>19</v>
      </c>
      <c r="B6" s="48"/>
      <c r="C6" s="48"/>
      <c r="D6" s="48"/>
      <c r="E6" s="48"/>
      <c r="F6" s="48"/>
      <c r="G6" s="48"/>
      <c r="H6" s="48"/>
      <c r="I6" s="48"/>
      <c r="J6" s="52">
        <f>SUM(J9:J38)</f>
        <v>7</v>
      </c>
      <c r="K6" s="52">
        <f>SUM(K9:K38)</f>
        <v>11</v>
      </c>
      <c r="L6" t="s">
        <v>20</v>
      </c>
      <c r="M6" s="3">
        <f>SUM(M9,M21,M29,M34,M38)</f>
        <v>107.14285714285715</v>
      </c>
      <c r="N6" s="3">
        <f>SUM(N9,N21,N29,N34,N38)</f>
        <v>126.85714285714286</v>
      </c>
    </row>
    <row r="7" spans="1:14" ht="12.75" customHeight="1">
      <c r="A7" s="48"/>
      <c r="B7" s="48"/>
      <c r="C7" s="48"/>
      <c r="D7" s="48"/>
      <c r="E7" s="48"/>
      <c r="F7" s="48"/>
      <c r="G7" s="48"/>
      <c r="H7" s="48"/>
      <c r="I7" s="48"/>
      <c r="J7" s="52"/>
      <c r="K7" s="52"/>
      <c r="L7" t="s">
        <v>21</v>
      </c>
      <c r="M7" s="2">
        <f>M6/162</f>
        <v>0.66137566137566139</v>
      </c>
      <c r="N7" s="2">
        <f>N6/162</f>
        <v>0.78306878306878314</v>
      </c>
    </row>
    <row r="8" spans="1:14" ht="12.75">
      <c r="A8" s="9" t="s">
        <v>22</v>
      </c>
      <c r="B8" s="44" t="s">
        <v>23</v>
      </c>
      <c r="C8" s="45"/>
      <c r="D8" s="46"/>
      <c r="E8" s="1" t="s">
        <v>24</v>
      </c>
      <c r="F8" s="47" t="s">
        <v>25</v>
      </c>
      <c r="G8" s="47"/>
      <c r="H8" s="47"/>
      <c r="I8" s="1" t="s">
        <v>24</v>
      </c>
      <c r="J8" s="1" t="s">
        <v>26</v>
      </c>
      <c r="K8" s="1" t="s">
        <v>26</v>
      </c>
      <c r="M8" s="44" t="s">
        <v>27</v>
      </c>
      <c r="N8" s="44"/>
    </row>
    <row r="9" spans="1:14" ht="12.75">
      <c r="A9" s="1">
        <v>1</v>
      </c>
      <c r="B9" s="44" t="s">
        <v>194</v>
      </c>
      <c r="C9" s="44"/>
      <c r="D9" s="44"/>
      <c r="E9" s="1">
        <v>9</v>
      </c>
      <c r="F9" s="47" t="s">
        <v>153</v>
      </c>
      <c r="G9" s="47"/>
      <c r="H9" s="47"/>
      <c r="I9" s="1">
        <v>1</v>
      </c>
      <c r="J9">
        <f>IF(E9=9,1,0)</f>
        <v>1</v>
      </c>
      <c r="K9">
        <f t="shared" ref="K9:K25" si="0">IF(I9=9,1,0)</f>
        <v>0</v>
      </c>
      <c r="M9">
        <f>SUM(E9:E17)</f>
        <v>42</v>
      </c>
      <c r="N9">
        <f>SUM(I9:I17)</f>
        <v>66</v>
      </c>
    </row>
    <row r="10" spans="1:14" ht="12.75">
      <c r="A10" s="1">
        <v>2</v>
      </c>
      <c r="B10" s="44" t="s">
        <v>401</v>
      </c>
      <c r="C10" s="44"/>
      <c r="D10" s="44"/>
      <c r="E10" s="1">
        <v>0</v>
      </c>
      <c r="F10" s="47" t="s">
        <v>345</v>
      </c>
      <c r="G10" s="47"/>
      <c r="H10" s="47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2.75">
      <c r="A11" s="1">
        <v>3</v>
      </c>
      <c r="B11" s="44" t="s">
        <v>402</v>
      </c>
      <c r="C11" s="44"/>
      <c r="D11" s="44"/>
      <c r="E11" s="1">
        <v>3</v>
      </c>
      <c r="F11" s="47" t="s">
        <v>54</v>
      </c>
      <c r="G11" s="47"/>
      <c r="H11" s="47"/>
      <c r="I11" s="1">
        <v>9</v>
      </c>
      <c r="J11">
        <f t="shared" si="1"/>
        <v>0</v>
      </c>
      <c r="K11">
        <f t="shared" si="0"/>
        <v>1</v>
      </c>
    </row>
    <row r="12" spans="1:14" ht="12.75">
      <c r="A12" s="1">
        <v>4</v>
      </c>
      <c r="B12" s="44" t="s">
        <v>58</v>
      </c>
      <c r="C12" s="44"/>
      <c r="D12" s="44"/>
      <c r="E12" s="1">
        <v>7</v>
      </c>
      <c r="F12" s="47" t="s">
        <v>406</v>
      </c>
      <c r="G12" s="47"/>
      <c r="H12" s="47"/>
      <c r="I12" s="1">
        <v>9</v>
      </c>
      <c r="J12">
        <f t="shared" si="1"/>
        <v>0</v>
      </c>
      <c r="K12">
        <f t="shared" si="0"/>
        <v>1</v>
      </c>
    </row>
    <row r="13" spans="1:14" ht="12.75">
      <c r="A13" s="1">
        <v>5</v>
      </c>
      <c r="B13" s="44" t="s">
        <v>407</v>
      </c>
      <c r="C13" s="44"/>
      <c r="D13" s="44"/>
      <c r="E13" s="1">
        <v>1</v>
      </c>
      <c r="F13" s="47" t="s">
        <v>408</v>
      </c>
      <c r="G13" s="47"/>
      <c r="H13" s="47"/>
      <c r="I13" s="1">
        <v>9</v>
      </c>
      <c r="J13">
        <f t="shared" si="1"/>
        <v>0</v>
      </c>
      <c r="K13">
        <f t="shared" si="0"/>
        <v>1</v>
      </c>
    </row>
    <row r="14" spans="1:14" ht="12.75">
      <c r="A14" s="1">
        <v>6</v>
      </c>
      <c r="B14" s="44" t="s">
        <v>402</v>
      </c>
      <c r="C14" s="44"/>
      <c r="D14" s="44"/>
      <c r="E14" s="1">
        <v>9</v>
      </c>
      <c r="F14" s="47" t="s">
        <v>153</v>
      </c>
      <c r="G14" s="47"/>
      <c r="H14" s="47"/>
      <c r="I14" s="1">
        <v>3</v>
      </c>
      <c r="J14">
        <f t="shared" si="1"/>
        <v>1</v>
      </c>
      <c r="K14">
        <f t="shared" si="0"/>
        <v>0</v>
      </c>
    </row>
    <row r="15" spans="1:14" ht="12.75">
      <c r="A15" s="1">
        <v>7</v>
      </c>
      <c r="B15" s="44" t="s">
        <v>51</v>
      </c>
      <c r="C15" s="44"/>
      <c r="D15" s="44"/>
      <c r="E15" s="1">
        <v>9</v>
      </c>
      <c r="F15" s="47" t="s">
        <v>54</v>
      </c>
      <c r="G15" s="47"/>
      <c r="H15" s="47"/>
      <c r="I15" s="1">
        <v>8</v>
      </c>
      <c r="J15">
        <f t="shared" si="1"/>
        <v>1</v>
      </c>
      <c r="K15">
        <f t="shared" si="0"/>
        <v>0</v>
      </c>
    </row>
    <row r="16" spans="1:14" ht="12.75">
      <c r="A16" s="1">
        <v>8</v>
      </c>
      <c r="B16" s="44" t="s">
        <v>58</v>
      </c>
      <c r="C16" s="44"/>
      <c r="D16" s="44"/>
      <c r="E16" s="1">
        <v>3</v>
      </c>
      <c r="F16" s="47" t="s">
        <v>408</v>
      </c>
      <c r="G16" s="47"/>
      <c r="H16" s="47"/>
      <c r="I16" s="1">
        <v>9</v>
      </c>
      <c r="J16">
        <f t="shared" si="1"/>
        <v>0</v>
      </c>
      <c r="K16">
        <f t="shared" si="0"/>
        <v>1</v>
      </c>
    </row>
    <row r="17" spans="1:14" ht="12.75">
      <c r="A17" s="1">
        <v>9</v>
      </c>
      <c r="B17" s="44" t="s">
        <v>407</v>
      </c>
      <c r="C17" s="44"/>
      <c r="D17" s="44"/>
      <c r="E17" s="1">
        <v>1</v>
      </c>
      <c r="F17" s="47" t="s">
        <v>406</v>
      </c>
      <c r="G17" s="47"/>
      <c r="H17" s="47"/>
      <c r="I17" s="1">
        <v>9</v>
      </c>
      <c r="J17">
        <f t="shared" si="1"/>
        <v>0</v>
      </c>
      <c r="K17">
        <f t="shared" si="0"/>
        <v>1</v>
      </c>
    </row>
    <row r="18" spans="1:14" ht="12.75" customHeight="1">
      <c r="A18" s="48" t="s">
        <v>28</v>
      </c>
      <c r="B18" s="48"/>
      <c r="C18" s="48"/>
      <c r="D18" s="48"/>
      <c r="E18" s="48"/>
      <c r="F18" s="48"/>
      <c r="G18" s="48"/>
      <c r="H18" s="48"/>
      <c r="I18" s="48"/>
    </row>
    <row r="19" spans="1:14" ht="12.75" customHeight="1">
      <c r="A19" s="48"/>
      <c r="B19" s="48"/>
      <c r="C19" s="48"/>
      <c r="D19" s="48"/>
      <c r="E19" s="48"/>
      <c r="F19" s="48"/>
      <c r="G19" s="48"/>
      <c r="H19" s="48"/>
      <c r="I19" s="48"/>
    </row>
    <row r="20" spans="1:14" ht="12.75">
      <c r="A20" s="9" t="s">
        <v>22</v>
      </c>
      <c r="B20" s="44" t="s">
        <v>23</v>
      </c>
      <c r="C20" s="45"/>
      <c r="D20" s="46"/>
      <c r="E20" s="1" t="s">
        <v>24</v>
      </c>
      <c r="F20" s="47" t="s">
        <v>25</v>
      </c>
      <c r="G20" s="47"/>
      <c r="H20" s="47"/>
      <c r="I20" s="1" t="s">
        <v>24</v>
      </c>
    </row>
    <row r="21" spans="1:14" ht="12.75">
      <c r="A21" s="1">
        <v>13</v>
      </c>
      <c r="B21" s="44" t="s">
        <v>403</v>
      </c>
      <c r="C21" s="45"/>
      <c r="D21" s="46"/>
      <c r="E21">
        <v>9</v>
      </c>
      <c r="F21" s="44" t="s">
        <v>267</v>
      </c>
      <c r="G21" s="45"/>
      <c r="H21" s="46"/>
      <c r="I21">
        <v>1</v>
      </c>
      <c r="J21">
        <f t="shared" si="1"/>
        <v>1</v>
      </c>
      <c r="K21">
        <f t="shared" si="0"/>
        <v>0</v>
      </c>
      <c r="M21">
        <f>SUM(E21:E25)</f>
        <v>38</v>
      </c>
      <c r="N21">
        <f>SUM(I21:I25)</f>
        <v>28</v>
      </c>
    </row>
    <row r="22" spans="1:14" ht="12.75">
      <c r="A22" s="1">
        <v>14</v>
      </c>
      <c r="B22" s="44" t="s">
        <v>312</v>
      </c>
      <c r="C22" s="45"/>
      <c r="D22" s="46"/>
      <c r="E22">
        <v>5</v>
      </c>
      <c r="F22" s="44" t="s">
        <v>165</v>
      </c>
      <c r="G22" s="45"/>
      <c r="H22" s="46"/>
      <c r="I22">
        <v>9</v>
      </c>
      <c r="J22">
        <f t="shared" si="1"/>
        <v>0</v>
      </c>
      <c r="K22">
        <f t="shared" si="0"/>
        <v>1</v>
      </c>
    </row>
    <row r="23" spans="1:14" ht="12.75">
      <c r="A23" s="1">
        <v>15</v>
      </c>
      <c r="B23" s="44" t="s">
        <v>66</v>
      </c>
      <c r="C23" s="45"/>
      <c r="D23" s="46"/>
      <c r="E23">
        <v>6</v>
      </c>
      <c r="F23" s="44" t="s">
        <v>405</v>
      </c>
      <c r="G23" s="45"/>
      <c r="H23" s="46"/>
      <c r="I23">
        <v>9</v>
      </c>
      <c r="J23">
        <f t="shared" si="1"/>
        <v>0</v>
      </c>
      <c r="K23">
        <f t="shared" si="0"/>
        <v>1</v>
      </c>
    </row>
    <row r="24" spans="1:14" ht="12.75">
      <c r="A24" s="1">
        <v>16</v>
      </c>
      <c r="B24" s="44" t="s">
        <v>66</v>
      </c>
      <c r="C24" s="45"/>
      <c r="D24" s="46"/>
      <c r="E24">
        <v>9</v>
      </c>
      <c r="F24" s="44" t="s">
        <v>267</v>
      </c>
      <c r="G24" s="45"/>
      <c r="H24" s="46"/>
      <c r="I24">
        <v>6</v>
      </c>
      <c r="J24">
        <f t="shared" si="1"/>
        <v>1</v>
      </c>
      <c r="K24">
        <f t="shared" si="0"/>
        <v>0</v>
      </c>
    </row>
    <row r="25" spans="1:14" ht="12.75">
      <c r="A25" s="1">
        <v>17</v>
      </c>
      <c r="B25" s="44" t="s">
        <v>236</v>
      </c>
      <c r="C25" s="45"/>
      <c r="D25" s="46"/>
      <c r="E25">
        <v>9</v>
      </c>
      <c r="F25" s="44" t="s">
        <v>405</v>
      </c>
      <c r="G25" s="45"/>
      <c r="H25" s="46"/>
      <c r="I25">
        <v>3</v>
      </c>
      <c r="J25">
        <f t="shared" si="1"/>
        <v>1</v>
      </c>
      <c r="K25">
        <f t="shared" si="0"/>
        <v>0</v>
      </c>
    </row>
    <row r="26" spans="1:14" ht="12.75">
      <c r="A26" s="48" t="s">
        <v>29</v>
      </c>
      <c r="B26" s="48"/>
      <c r="C26" s="48"/>
      <c r="D26" s="48"/>
      <c r="E26" s="48"/>
      <c r="F26" s="48"/>
      <c r="G26" s="48"/>
      <c r="H26" s="48"/>
      <c r="I26" s="48"/>
    </row>
    <row r="27" spans="1:14" ht="12.75">
      <c r="A27" s="48"/>
      <c r="B27" s="48"/>
      <c r="C27" s="48"/>
      <c r="D27" s="48"/>
      <c r="E27" s="48"/>
      <c r="F27" s="48"/>
      <c r="G27" s="48"/>
      <c r="H27" s="48"/>
      <c r="I27" s="48"/>
    </row>
    <row r="28" spans="1:14" ht="12.75">
      <c r="A28" s="9" t="s">
        <v>22</v>
      </c>
      <c r="B28" s="44" t="s">
        <v>30</v>
      </c>
      <c r="C28" s="45"/>
      <c r="D28" s="46"/>
      <c r="E28" s="1" t="s">
        <v>24</v>
      </c>
      <c r="F28" s="47" t="s">
        <v>31</v>
      </c>
      <c r="G28" s="47"/>
      <c r="H28" s="47"/>
      <c r="I28" s="1" t="s">
        <v>24</v>
      </c>
    </row>
    <row r="29" spans="1:14" ht="15.75" customHeight="1">
      <c r="A29" s="1">
        <v>18</v>
      </c>
      <c r="B29" s="44" t="s">
        <v>316</v>
      </c>
      <c r="C29" s="44"/>
      <c r="D29" s="44"/>
      <c r="E29">
        <v>25</v>
      </c>
      <c r="F29" s="44" t="s">
        <v>400</v>
      </c>
      <c r="G29" s="44"/>
      <c r="H29" s="44"/>
      <c r="I29">
        <v>17</v>
      </c>
      <c r="J29">
        <f>IF(E29=25,1,0)</f>
        <v>1</v>
      </c>
      <c r="K29">
        <f>IF(I29=25,1,0)</f>
        <v>0</v>
      </c>
      <c r="M29" s="3">
        <f>SUM(E29:E30)/2.8</f>
        <v>16.785714285714288</v>
      </c>
      <c r="N29" s="3">
        <f>SUM(I29:I30)/2.8</f>
        <v>15.000000000000002</v>
      </c>
    </row>
    <row r="30" spans="1:14" ht="15.75" customHeight="1">
      <c r="A30" s="1">
        <v>19</v>
      </c>
      <c r="B30" s="44" t="s">
        <v>397</v>
      </c>
      <c r="C30" s="44"/>
      <c r="D30" s="44"/>
      <c r="E30">
        <v>22</v>
      </c>
      <c r="F30" s="44" t="s">
        <v>396</v>
      </c>
      <c r="G30" s="44"/>
      <c r="H30" s="44"/>
      <c r="I30">
        <v>25</v>
      </c>
      <c r="J30">
        <f t="shared" ref="J30:J38" si="2">IF(E30=25,1,0)</f>
        <v>0</v>
      </c>
      <c r="K30">
        <f t="shared" ref="K30:K38" si="3">IF(I30=25,1,0)</f>
        <v>1</v>
      </c>
      <c r="N30" s="3"/>
    </row>
    <row r="31" spans="1:14" ht="15.75" customHeight="1">
      <c r="A31" s="48" t="s">
        <v>32</v>
      </c>
      <c r="B31" s="48"/>
      <c r="C31" s="48"/>
      <c r="D31" s="48"/>
      <c r="E31" s="48"/>
      <c r="F31" s="48"/>
      <c r="G31" s="48"/>
      <c r="H31" s="48"/>
      <c r="I31" s="48"/>
      <c r="N31" s="3"/>
    </row>
    <row r="32" spans="1:14" ht="15.75" customHeight="1">
      <c r="A32" s="48"/>
      <c r="B32" s="48"/>
      <c r="C32" s="48"/>
      <c r="D32" s="48"/>
      <c r="E32" s="48"/>
      <c r="F32" s="48"/>
      <c r="G32" s="48"/>
      <c r="H32" s="48"/>
      <c r="I32" s="48"/>
      <c r="N32" s="3"/>
    </row>
    <row r="33" spans="1:14" ht="15.75" customHeight="1">
      <c r="A33" s="9" t="s">
        <v>22</v>
      </c>
      <c r="B33" s="44" t="s">
        <v>30</v>
      </c>
      <c r="C33" s="45"/>
      <c r="D33" s="46"/>
      <c r="E33" s="1" t="s">
        <v>24</v>
      </c>
      <c r="F33" s="47" t="s">
        <v>31</v>
      </c>
      <c r="G33" s="47"/>
      <c r="H33" s="47"/>
      <c r="I33" s="1" t="s">
        <v>24</v>
      </c>
      <c r="N33" s="3"/>
    </row>
    <row r="34" spans="1:14" ht="15.75" customHeight="1">
      <c r="A34" s="1">
        <v>18</v>
      </c>
      <c r="B34" s="44" t="s">
        <v>398</v>
      </c>
      <c r="C34" s="44"/>
      <c r="D34" s="44"/>
      <c r="E34">
        <v>17</v>
      </c>
      <c r="F34" s="44" t="s">
        <v>399</v>
      </c>
      <c r="G34" s="44"/>
      <c r="H34" s="44"/>
      <c r="I34">
        <v>25</v>
      </c>
      <c r="J34">
        <f t="shared" si="2"/>
        <v>0</v>
      </c>
      <c r="K34">
        <f t="shared" si="3"/>
        <v>1</v>
      </c>
      <c r="M34" s="3">
        <f>SUM(E34)/2.8</f>
        <v>6.0714285714285721</v>
      </c>
      <c r="N34" s="3">
        <f>SUM(I34)/2.8</f>
        <v>8.9285714285714288</v>
      </c>
    </row>
    <row r="35" spans="1:14" ht="15.75" customHeight="1">
      <c r="A35" s="48" t="s">
        <v>33</v>
      </c>
      <c r="B35" s="48"/>
      <c r="C35" s="48"/>
      <c r="D35" s="48"/>
      <c r="E35" s="48"/>
      <c r="F35" s="48"/>
      <c r="G35" s="48"/>
      <c r="H35" s="48"/>
      <c r="I35" s="48"/>
      <c r="N35" s="3"/>
    </row>
    <row r="36" spans="1:14" ht="15.75" customHeight="1">
      <c r="A36" s="48"/>
      <c r="B36" s="48"/>
      <c r="C36" s="48"/>
      <c r="D36" s="48"/>
      <c r="E36" s="48"/>
      <c r="F36" s="48"/>
      <c r="G36" s="48"/>
      <c r="H36" s="48"/>
      <c r="I36" s="48"/>
      <c r="N36" s="3"/>
    </row>
    <row r="37" spans="1:14" ht="15.75" customHeight="1">
      <c r="A37" s="9" t="s">
        <v>22</v>
      </c>
      <c r="B37" s="44" t="s">
        <v>30</v>
      </c>
      <c r="C37" s="45"/>
      <c r="D37" s="46"/>
      <c r="E37" s="1" t="s">
        <v>24</v>
      </c>
      <c r="F37" s="47" t="s">
        <v>31</v>
      </c>
      <c r="G37" s="47"/>
      <c r="H37" s="47"/>
      <c r="I37" s="1" t="s">
        <v>24</v>
      </c>
      <c r="N37" s="3"/>
    </row>
    <row r="38" spans="1:14" ht="15.75" customHeight="1">
      <c r="A38" s="1">
        <v>18</v>
      </c>
      <c r="B38" s="44" t="s">
        <v>409</v>
      </c>
      <c r="C38" s="44"/>
      <c r="D38" s="44"/>
      <c r="E38">
        <v>12</v>
      </c>
      <c r="F38" s="44" t="s">
        <v>410</v>
      </c>
      <c r="G38" s="44"/>
      <c r="H38" s="44"/>
      <c r="I38">
        <v>25</v>
      </c>
      <c r="J38">
        <f t="shared" si="2"/>
        <v>0</v>
      </c>
      <c r="K38">
        <f t="shared" si="3"/>
        <v>1</v>
      </c>
      <c r="M38" s="3">
        <f>SUM(E38)/2.8</f>
        <v>4.2857142857142856</v>
      </c>
      <c r="N38" s="3">
        <f>SUM(I38)/2.8</f>
        <v>8.9285714285714288</v>
      </c>
    </row>
    <row r="39" spans="1:14" ht="15.75" customHeight="1">
      <c r="A39" s="1"/>
      <c r="B39" s="44"/>
      <c r="C39" s="45"/>
      <c r="D39" s="46"/>
      <c r="F39" s="44"/>
      <c r="G39" s="45"/>
      <c r="H39" s="46"/>
    </row>
  </sheetData>
  <mergeCells count="62">
    <mergeCell ref="M8:N8"/>
    <mergeCell ref="A1:H2"/>
    <mergeCell ref="A3:G3"/>
    <mergeCell ref="J4:J5"/>
    <mergeCell ref="K4:K5"/>
    <mergeCell ref="M4:M5"/>
    <mergeCell ref="N4:N5"/>
    <mergeCell ref="A6:I7"/>
    <mergeCell ref="J6:J7"/>
    <mergeCell ref="K6:K7"/>
    <mergeCell ref="B8:D8"/>
    <mergeCell ref="F8:H8"/>
    <mergeCell ref="B9:D9"/>
    <mergeCell ref="F9:H9"/>
    <mergeCell ref="B10:D10"/>
    <mergeCell ref="F10:H10"/>
    <mergeCell ref="B11:D11"/>
    <mergeCell ref="F11:H11"/>
    <mergeCell ref="B12:D12"/>
    <mergeCell ref="F12:H12"/>
    <mergeCell ref="B13:D13"/>
    <mergeCell ref="F13:H13"/>
    <mergeCell ref="B14:D14"/>
    <mergeCell ref="F14:H14"/>
    <mergeCell ref="B22:D22"/>
    <mergeCell ref="F22:H22"/>
    <mergeCell ref="B15:D15"/>
    <mergeCell ref="F15:H15"/>
    <mergeCell ref="B16:D16"/>
    <mergeCell ref="F16:H16"/>
    <mergeCell ref="B17:D17"/>
    <mergeCell ref="F17:H17"/>
    <mergeCell ref="A18:I19"/>
    <mergeCell ref="B20:D20"/>
    <mergeCell ref="F20:H20"/>
    <mergeCell ref="B21:D21"/>
    <mergeCell ref="F21:H21"/>
    <mergeCell ref="B23:D23"/>
    <mergeCell ref="F23:H23"/>
    <mergeCell ref="B24:D24"/>
    <mergeCell ref="F24:H24"/>
    <mergeCell ref="B25:D25"/>
    <mergeCell ref="F25:H25"/>
    <mergeCell ref="A35:I36"/>
    <mergeCell ref="A26:I27"/>
    <mergeCell ref="B28:D28"/>
    <mergeCell ref="F28:H28"/>
    <mergeCell ref="B29:D29"/>
    <mergeCell ref="F29:H29"/>
    <mergeCell ref="B30:D30"/>
    <mergeCell ref="F30:H30"/>
    <mergeCell ref="A31:I32"/>
    <mergeCell ref="B33:D33"/>
    <mergeCell ref="F33:H33"/>
    <mergeCell ref="B34:D34"/>
    <mergeCell ref="F34:H34"/>
    <mergeCell ref="B37:D37"/>
    <mergeCell ref="F37:H37"/>
    <mergeCell ref="B38:D38"/>
    <mergeCell ref="F38:H38"/>
    <mergeCell ref="B39:D39"/>
    <mergeCell ref="F39:H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E82AD-77FF-4C5B-A6F4-84F46B5E2E63}">
  <sheetPr>
    <outlinePr summaryBelow="0" summaryRight="0"/>
  </sheetPr>
  <dimension ref="A1:N39"/>
  <sheetViews>
    <sheetView workbookViewId="0">
      <selection activeCell="M27" sqref="M27"/>
    </sheetView>
  </sheetViews>
  <sheetFormatPr defaultColWidth="12.5703125" defaultRowHeight="15.75" customHeight="1"/>
  <cols>
    <col min="13" max="13" width="14.28515625" bestFit="1" customWidth="1"/>
  </cols>
  <sheetData>
    <row r="1" spans="1:14" ht="12.75">
      <c r="A1" s="49" t="s">
        <v>435</v>
      </c>
      <c r="B1" s="46"/>
      <c r="C1" s="46"/>
      <c r="D1" s="46"/>
      <c r="E1" s="46"/>
      <c r="F1" s="46"/>
      <c r="G1" s="46"/>
      <c r="H1" s="46"/>
    </row>
    <row r="2" spans="1:14" ht="15.75" customHeight="1">
      <c r="A2" s="46"/>
      <c r="B2" s="46"/>
      <c r="C2" s="46"/>
      <c r="D2" s="46"/>
      <c r="E2" s="46"/>
      <c r="F2" s="46"/>
      <c r="G2" s="46"/>
      <c r="H2" s="46"/>
    </row>
    <row r="3" spans="1:14" ht="15.75" customHeight="1">
      <c r="A3" s="50" t="s">
        <v>16</v>
      </c>
      <c r="B3" s="50"/>
      <c r="C3" s="50"/>
      <c r="D3" s="50"/>
      <c r="E3" s="50"/>
      <c r="F3" s="50"/>
      <c r="G3" s="50"/>
    </row>
    <row r="4" spans="1:14" ht="15.75" customHeight="1">
      <c r="J4" s="51" t="s">
        <v>36</v>
      </c>
      <c r="K4" s="51" t="s">
        <v>35</v>
      </c>
      <c r="M4" s="51" t="s">
        <v>36</v>
      </c>
      <c r="N4" s="51" t="s">
        <v>35</v>
      </c>
    </row>
    <row r="5" spans="1:14" ht="15.75" customHeight="1">
      <c r="J5" s="51"/>
      <c r="K5" s="51"/>
      <c r="M5" s="51"/>
      <c r="N5" s="51"/>
    </row>
    <row r="6" spans="1:14" ht="15.75" customHeight="1">
      <c r="A6" s="48" t="s">
        <v>19</v>
      </c>
      <c r="B6" s="48"/>
      <c r="C6" s="48"/>
      <c r="D6" s="48"/>
      <c r="E6" s="48"/>
      <c r="F6" s="48"/>
      <c r="G6" s="48"/>
      <c r="H6" s="48"/>
      <c r="I6" s="48"/>
      <c r="J6" s="52">
        <f>SUM(J9:J38)</f>
        <v>7</v>
      </c>
      <c r="K6" s="52">
        <f>SUM(K9:K38)</f>
        <v>11</v>
      </c>
      <c r="L6" t="s">
        <v>20</v>
      </c>
      <c r="M6" s="3">
        <f>SUM(M9,M21,M29,M34,M38)</f>
        <v>129.71428571428569</v>
      </c>
      <c r="N6" s="3">
        <f>SUM(N9,N21,N29,N34,N38)</f>
        <v>132.57142857142858</v>
      </c>
    </row>
    <row r="7" spans="1:14" ht="12.75" customHeight="1">
      <c r="A7" s="48"/>
      <c r="B7" s="48"/>
      <c r="C7" s="48"/>
      <c r="D7" s="48"/>
      <c r="E7" s="48"/>
      <c r="F7" s="48"/>
      <c r="G7" s="48"/>
      <c r="H7" s="48"/>
      <c r="I7" s="48"/>
      <c r="J7" s="52"/>
      <c r="K7" s="52"/>
      <c r="L7" t="s">
        <v>21</v>
      </c>
      <c r="M7" s="2">
        <f>M6/162</f>
        <v>0.80070546737213388</v>
      </c>
      <c r="N7" s="2">
        <f>N6/162</f>
        <v>0.81834215167548507</v>
      </c>
    </row>
    <row r="8" spans="1:14" ht="12.75">
      <c r="A8" s="9" t="s">
        <v>22</v>
      </c>
      <c r="B8" s="44" t="s">
        <v>23</v>
      </c>
      <c r="C8" s="45"/>
      <c r="D8" s="46"/>
      <c r="E8" s="1" t="s">
        <v>24</v>
      </c>
      <c r="F8" s="47" t="s">
        <v>25</v>
      </c>
      <c r="G8" s="47"/>
      <c r="H8" s="47"/>
      <c r="I8" s="1" t="s">
        <v>24</v>
      </c>
      <c r="J8" s="1" t="s">
        <v>26</v>
      </c>
      <c r="K8" s="1" t="s">
        <v>26</v>
      </c>
      <c r="M8" s="44" t="s">
        <v>27</v>
      </c>
      <c r="N8" s="44"/>
    </row>
    <row r="9" spans="1:14" ht="12.75">
      <c r="A9" s="1">
        <v>1</v>
      </c>
      <c r="B9" s="44" t="s">
        <v>354</v>
      </c>
      <c r="C9" s="44"/>
      <c r="D9" s="44"/>
      <c r="E9" s="1">
        <v>6</v>
      </c>
      <c r="F9" s="47" t="s">
        <v>85</v>
      </c>
      <c r="G9" s="47"/>
      <c r="H9" s="47"/>
      <c r="I9" s="1">
        <v>9</v>
      </c>
      <c r="J9">
        <f>IF(E9=9,1,0)</f>
        <v>0</v>
      </c>
      <c r="K9">
        <f t="shared" ref="K9:K25" si="0">IF(I9=9,1,0)</f>
        <v>1</v>
      </c>
      <c r="M9">
        <f>SUM(E9:E17)</f>
        <v>55</v>
      </c>
      <c r="N9">
        <f>SUM(I9:I17)</f>
        <v>79</v>
      </c>
    </row>
    <row r="10" spans="1:14" ht="12.75">
      <c r="A10" s="1">
        <v>2</v>
      </c>
      <c r="B10" s="44" t="s">
        <v>216</v>
      </c>
      <c r="C10" s="44"/>
      <c r="D10" s="44"/>
      <c r="E10" s="1">
        <v>4</v>
      </c>
      <c r="F10" s="47" t="s">
        <v>303</v>
      </c>
      <c r="G10" s="47"/>
      <c r="H10" s="47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2.75">
      <c r="A11" s="1">
        <v>3</v>
      </c>
      <c r="B11" s="44" t="s">
        <v>217</v>
      </c>
      <c r="C11" s="44"/>
      <c r="D11" s="44"/>
      <c r="E11" s="1">
        <v>5</v>
      </c>
      <c r="F11" s="47" t="s">
        <v>304</v>
      </c>
      <c r="G11" s="47"/>
      <c r="H11" s="47"/>
      <c r="I11" s="1">
        <v>9</v>
      </c>
      <c r="J11">
        <f t="shared" si="1"/>
        <v>0</v>
      </c>
      <c r="K11">
        <f t="shared" si="0"/>
        <v>1</v>
      </c>
    </row>
    <row r="12" spans="1:14" ht="12.75">
      <c r="A12" s="1">
        <v>4</v>
      </c>
      <c r="B12" s="44" t="s">
        <v>84</v>
      </c>
      <c r="C12" s="44"/>
      <c r="D12" s="44"/>
      <c r="E12" s="1">
        <v>6</v>
      </c>
      <c r="F12" s="47" t="s">
        <v>436</v>
      </c>
      <c r="G12" s="47"/>
      <c r="H12" s="47"/>
      <c r="I12" s="1">
        <v>9</v>
      </c>
      <c r="J12">
        <f t="shared" si="1"/>
        <v>0</v>
      </c>
      <c r="K12">
        <f t="shared" si="0"/>
        <v>1</v>
      </c>
    </row>
    <row r="13" spans="1:14" ht="12.75">
      <c r="A13" s="1">
        <v>5</v>
      </c>
      <c r="B13" s="44" t="s">
        <v>354</v>
      </c>
      <c r="C13" s="44"/>
      <c r="D13" s="44"/>
      <c r="E13" s="1">
        <v>4</v>
      </c>
      <c r="F13" s="47" t="s">
        <v>303</v>
      </c>
      <c r="G13" s="47"/>
      <c r="H13" s="47"/>
      <c r="I13" s="1">
        <v>9</v>
      </c>
      <c r="J13">
        <f t="shared" si="1"/>
        <v>0</v>
      </c>
      <c r="K13">
        <f t="shared" si="0"/>
        <v>1</v>
      </c>
    </row>
    <row r="14" spans="1:14" ht="12.75">
      <c r="A14" s="1">
        <v>6</v>
      </c>
      <c r="B14" s="44" t="s">
        <v>216</v>
      </c>
      <c r="C14" s="44"/>
      <c r="D14" s="44"/>
      <c r="E14" s="1">
        <v>6</v>
      </c>
      <c r="F14" s="47" t="s">
        <v>85</v>
      </c>
      <c r="G14" s="47"/>
      <c r="H14" s="47"/>
      <c r="I14" s="1">
        <v>9</v>
      </c>
      <c r="J14">
        <f t="shared" si="1"/>
        <v>0</v>
      </c>
      <c r="K14">
        <f t="shared" si="0"/>
        <v>1</v>
      </c>
    </row>
    <row r="15" spans="1:14" ht="12.75">
      <c r="A15" s="1">
        <v>7</v>
      </c>
      <c r="B15" s="44" t="s">
        <v>217</v>
      </c>
      <c r="C15" s="44"/>
      <c r="D15" s="44"/>
      <c r="E15" s="1">
        <v>7</v>
      </c>
      <c r="F15" s="47" t="s">
        <v>436</v>
      </c>
      <c r="G15" s="47"/>
      <c r="H15" s="47"/>
      <c r="I15" s="1">
        <v>9</v>
      </c>
      <c r="J15">
        <f t="shared" si="1"/>
        <v>0</v>
      </c>
      <c r="K15">
        <f t="shared" si="0"/>
        <v>1</v>
      </c>
    </row>
    <row r="16" spans="1:14" ht="12.75">
      <c r="A16" s="1">
        <v>8</v>
      </c>
      <c r="B16" s="44" t="s">
        <v>84</v>
      </c>
      <c r="C16" s="44"/>
      <c r="D16" s="44"/>
      <c r="E16" s="1">
        <v>8</v>
      </c>
      <c r="F16" s="47" t="s">
        <v>304</v>
      </c>
      <c r="G16" s="47"/>
      <c r="H16" s="47"/>
      <c r="I16" s="1">
        <v>9</v>
      </c>
      <c r="J16">
        <f t="shared" si="1"/>
        <v>0</v>
      </c>
      <c r="K16">
        <f t="shared" si="0"/>
        <v>1</v>
      </c>
    </row>
    <row r="17" spans="1:14" ht="12.75">
      <c r="A17" s="1">
        <v>9</v>
      </c>
      <c r="B17" s="44" t="s">
        <v>80</v>
      </c>
      <c r="C17" s="44"/>
      <c r="D17" s="44"/>
      <c r="E17" s="1">
        <v>9</v>
      </c>
      <c r="F17" s="47" t="s">
        <v>280</v>
      </c>
      <c r="G17" s="47"/>
      <c r="H17" s="47"/>
      <c r="I17" s="1">
        <v>7</v>
      </c>
      <c r="J17">
        <f t="shared" si="1"/>
        <v>1</v>
      </c>
      <c r="K17">
        <f t="shared" si="0"/>
        <v>0</v>
      </c>
    </row>
    <row r="18" spans="1:14" ht="12.75" customHeight="1">
      <c r="A18" s="48" t="s">
        <v>28</v>
      </c>
      <c r="B18" s="48"/>
      <c r="C18" s="48"/>
      <c r="D18" s="48"/>
      <c r="E18" s="48"/>
      <c r="F18" s="48"/>
      <c r="G18" s="48"/>
      <c r="H18" s="48"/>
      <c r="I18" s="48"/>
    </row>
    <row r="19" spans="1:14" ht="12.75" customHeight="1">
      <c r="A19" s="48"/>
      <c r="B19" s="48"/>
      <c r="C19" s="48"/>
      <c r="D19" s="48"/>
      <c r="E19" s="48"/>
      <c r="F19" s="48"/>
      <c r="G19" s="48"/>
      <c r="H19" s="48"/>
      <c r="I19" s="48"/>
    </row>
    <row r="20" spans="1:14" ht="12.75">
      <c r="A20" s="9" t="s">
        <v>22</v>
      </c>
      <c r="B20" s="44" t="s">
        <v>23</v>
      </c>
      <c r="C20" s="45"/>
      <c r="D20" s="46"/>
      <c r="E20" s="1" t="s">
        <v>24</v>
      </c>
      <c r="F20" s="47" t="s">
        <v>25</v>
      </c>
      <c r="G20" s="47"/>
      <c r="H20" s="47"/>
      <c r="I20" s="1" t="s">
        <v>24</v>
      </c>
    </row>
    <row r="21" spans="1:14" ht="12.75">
      <c r="A21" s="1">
        <v>13</v>
      </c>
      <c r="B21" s="44" t="s">
        <v>91</v>
      </c>
      <c r="C21" s="45"/>
      <c r="D21" s="46"/>
      <c r="E21" s="1">
        <v>9</v>
      </c>
      <c r="F21" s="44" t="s">
        <v>93</v>
      </c>
      <c r="G21" s="45"/>
      <c r="H21" s="46"/>
      <c r="I21" s="1">
        <v>6</v>
      </c>
      <c r="J21">
        <f t="shared" si="1"/>
        <v>1</v>
      </c>
      <c r="K21">
        <f t="shared" si="0"/>
        <v>0</v>
      </c>
      <c r="M21">
        <f>SUM(E21:E25)</f>
        <v>44</v>
      </c>
      <c r="N21">
        <f>SUM(I21:I25)</f>
        <v>25</v>
      </c>
    </row>
    <row r="22" spans="1:14" ht="12.75">
      <c r="A22" s="1">
        <v>14</v>
      </c>
      <c r="B22" s="44" t="s">
        <v>437</v>
      </c>
      <c r="C22" s="45"/>
      <c r="D22" s="46"/>
      <c r="E22">
        <v>9</v>
      </c>
      <c r="F22" s="44" t="s">
        <v>90</v>
      </c>
      <c r="G22" s="45"/>
      <c r="H22" s="46"/>
      <c r="I22">
        <v>2</v>
      </c>
      <c r="J22">
        <f t="shared" si="1"/>
        <v>1</v>
      </c>
      <c r="K22">
        <f t="shared" si="0"/>
        <v>0</v>
      </c>
    </row>
    <row r="23" spans="1:14" ht="12.75">
      <c r="A23" s="1">
        <v>15</v>
      </c>
      <c r="B23" s="44" t="s">
        <v>92</v>
      </c>
      <c r="C23" s="45"/>
      <c r="D23" s="46"/>
      <c r="E23">
        <v>9</v>
      </c>
      <c r="F23" s="44" t="s">
        <v>438</v>
      </c>
      <c r="G23" s="45"/>
      <c r="H23" s="46"/>
      <c r="I23">
        <v>2</v>
      </c>
      <c r="J23">
        <f t="shared" si="1"/>
        <v>1</v>
      </c>
      <c r="K23">
        <f t="shared" si="0"/>
        <v>0</v>
      </c>
    </row>
    <row r="24" spans="1:14" ht="12.75">
      <c r="A24" s="1">
        <v>16</v>
      </c>
      <c r="B24" s="44" t="s">
        <v>412</v>
      </c>
      <c r="C24" s="45"/>
      <c r="D24" s="46"/>
      <c r="E24">
        <v>8</v>
      </c>
      <c r="F24" s="44" t="s">
        <v>90</v>
      </c>
      <c r="G24" s="45"/>
      <c r="H24" s="46"/>
      <c r="I24">
        <v>9</v>
      </c>
      <c r="J24">
        <f t="shared" si="1"/>
        <v>0</v>
      </c>
      <c r="K24">
        <f t="shared" si="0"/>
        <v>1</v>
      </c>
    </row>
    <row r="25" spans="1:14" ht="12.75">
      <c r="A25" s="1">
        <v>17</v>
      </c>
      <c r="B25" s="44" t="s">
        <v>437</v>
      </c>
      <c r="C25" s="45"/>
      <c r="D25" s="46"/>
      <c r="E25">
        <v>9</v>
      </c>
      <c r="F25" s="44" t="s">
        <v>93</v>
      </c>
      <c r="G25" s="45"/>
      <c r="H25" s="46"/>
      <c r="I25">
        <v>6</v>
      </c>
      <c r="J25">
        <f t="shared" si="1"/>
        <v>1</v>
      </c>
      <c r="K25">
        <f t="shared" si="0"/>
        <v>0</v>
      </c>
    </row>
    <row r="26" spans="1:14" ht="12.75">
      <c r="A26" s="48" t="s">
        <v>29</v>
      </c>
      <c r="B26" s="48"/>
      <c r="C26" s="48"/>
      <c r="D26" s="48"/>
      <c r="E26" s="48"/>
      <c r="F26" s="48"/>
      <c r="G26" s="48"/>
      <c r="H26" s="48"/>
      <c r="I26" s="48"/>
    </row>
    <row r="27" spans="1:14" ht="12.75">
      <c r="A27" s="48"/>
      <c r="B27" s="48"/>
      <c r="C27" s="48"/>
      <c r="D27" s="48"/>
      <c r="E27" s="48"/>
      <c r="F27" s="48"/>
      <c r="G27" s="48"/>
      <c r="H27" s="48"/>
      <c r="I27" s="48"/>
    </row>
    <row r="28" spans="1:14" ht="12.75">
      <c r="A28" s="9" t="s">
        <v>22</v>
      </c>
      <c r="B28" s="44" t="s">
        <v>30</v>
      </c>
      <c r="C28" s="45"/>
      <c r="D28" s="46"/>
      <c r="E28" s="1" t="s">
        <v>24</v>
      </c>
      <c r="F28" s="47" t="s">
        <v>31</v>
      </c>
      <c r="G28" s="47"/>
      <c r="H28" s="47"/>
      <c r="I28" s="1" t="s">
        <v>24</v>
      </c>
    </row>
    <row r="29" spans="1:14" ht="15.75" customHeight="1">
      <c r="A29" s="1">
        <v>18</v>
      </c>
      <c r="B29" s="44" t="s">
        <v>439</v>
      </c>
      <c r="C29" s="44"/>
      <c r="D29" s="44"/>
      <c r="E29">
        <v>25</v>
      </c>
      <c r="F29" s="44" t="s">
        <v>441</v>
      </c>
      <c r="G29" s="44"/>
      <c r="H29" s="44"/>
      <c r="I29">
        <v>8</v>
      </c>
      <c r="J29">
        <f>IF(E29=25,1,0)</f>
        <v>1</v>
      </c>
      <c r="K29">
        <f>IF(I29=25,1,0)</f>
        <v>0</v>
      </c>
      <c r="M29" s="3">
        <f>SUM(E29:E30)/2.8</f>
        <v>14.642857142857144</v>
      </c>
      <c r="N29" s="3">
        <f>SUM(I29:I30)/2.8</f>
        <v>11.785714285714286</v>
      </c>
    </row>
    <row r="30" spans="1:14" ht="15.75" customHeight="1">
      <c r="A30" s="1">
        <v>19</v>
      </c>
      <c r="B30" s="44" t="s">
        <v>440</v>
      </c>
      <c r="C30" s="44"/>
      <c r="D30" s="44"/>
      <c r="E30">
        <v>16</v>
      </c>
      <c r="F30" s="44" t="s">
        <v>442</v>
      </c>
      <c r="G30" s="44"/>
      <c r="H30" s="44"/>
      <c r="I30">
        <v>25</v>
      </c>
      <c r="J30">
        <f t="shared" ref="J30:J38" si="2">IF(E30=25,1,0)</f>
        <v>0</v>
      </c>
      <c r="K30">
        <f t="shared" ref="K30:K38" si="3">IF(I30=25,1,0)</f>
        <v>1</v>
      </c>
      <c r="N30" s="3"/>
    </row>
    <row r="31" spans="1:14" ht="15.75" customHeight="1">
      <c r="A31" s="48" t="s">
        <v>32</v>
      </c>
      <c r="B31" s="48"/>
      <c r="C31" s="48"/>
      <c r="D31" s="48"/>
      <c r="E31" s="48"/>
      <c r="F31" s="48"/>
      <c r="G31" s="48"/>
      <c r="H31" s="48"/>
      <c r="I31" s="48"/>
      <c r="N31" s="3"/>
    </row>
    <row r="32" spans="1:14" ht="15.75" customHeight="1">
      <c r="A32" s="48"/>
      <c r="B32" s="48"/>
      <c r="C32" s="48"/>
      <c r="D32" s="48"/>
      <c r="E32" s="48"/>
      <c r="F32" s="48"/>
      <c r="G32" s="48"/>
      <c r="H32" s="48"/>
      <c r="I32" s="48"/>
      <c r="N32" s="3"/>
    </row>
    <row r="33" spans="1:14" ht="15.75" customHeight="1">
      <c r="A33" s="9" t="s">
        <v>22</v>
      </c>
      <c r="B33" s="44" t="s">
        <v>30</v>
      </c>
      <c r="C33" s="45"/>
      <c r="D33" s="46"/>
      <c r="E33" s="1" t="s">
        <v>24</v>
      </c>
      <c r="F33" s="47" t="s">
        <v>31</v>
      </c>
      <c r="G33" s="47"/>
      <c r="H33" s="47"/>
      <c r="I33" s="1" t="s">
        <v>24</v>
      </c>
      <c r="N33" s="3"/>
    </row>
    <row r="34" spans="1:14" ht="15.75" customHeight="1">
      <c r="A34" s="1">
        <v>18</v>
      </c>
      <c r="B34" s="44" t="s">
        <v>443</v>
      </c>
      <c r="C34" s="44"/>
      <c r="D34" s="44"/>
      <c r="E34">
        <v>20</v>
      </c>
      <c r="F34" s="44" t="s">
        <v>444</v>
      </c>
      <c r="G34" s="44"/>
      <c r="H34" s="44"/>
      <c r="I34">
        <v>25</v>
      </c>
      <c r="J34">
        <f t="shared" si="2"/>
        <v>0</v>
      </c>
      <c r="K34">
        <f t="shared" si="3"/>
        <v>1</v>
      </c>
      <c r="M34" s="3">
        <f>SUM(E34)/2.8</f>
        <v>7.1428571428571432</v>
      </c>
      <c r="N34" s="3">
        <f>SUM(I34)/2.8</f>
        <v>8.9285714285714288</v>
      </c>
    </row>
    <row r="35" spans="1:14" ht="15.75" customHeight="1">
      <c r="A35" s="48" t="s">
        <v>33</v>
      </c>
      <c r="B35" s="48"/>
      <c r="C35" s="48"/>
      <c r="D35" s="48"/>
      <c r="E35" s="48"/>
      <c r="F35" s="48"/>
      <c r="G35" s="48"/>
      <c r="H35" s="48"/>
      <c r="I35" s="48"/>
      <c r="N35" s="3"/>
    </row>
    <row r="36" spans="1:14" ht="15.75" customHeight="1">
      <c r="A36" s="48"/>
      <c r="B36" s="48"/>
      <c r="C36" s="48"/>
      <c r="D36" s="48"/>
      <c r="E36" s="48"/>
      <c r="F36" s="48"/>
      <c r="G36" s="48"/>
      <c r="H36" s="48"/>
      <c r="I36" s="48"/>
      <c r="N36" s="3"/>
    </row>
    <row r="37" spans="1:14" ht="15.75" customHeight="1">
      <c r="A37" s="9" t="s">
        <v>22</v>
      </c>
      <c r="B37" s="44" t="s">
        <v>30</v>
      </c>
      <c r="C37" s="45"/>
      <c r="D37" s="46"/>
      <c r="E37" s="1" t="s">
        <v>24</v>
      </c>
      <c r="F37" s="47" t="s">
        <v>31</v>
      </c>
      <c r="G37" s="47"/>
      <c r="H37" s="47"/>
      <c r="I37" s="1" t="s">
        <v>24</v>
      </c>
      <c r="N37" s="3"/>
    </row>
    <row r="38" spans="1:14" ht="15.75" customHeight="1">
      <c r="A38" s="1">
        <v>18</v>
      </c>
      <c r="B38" s="44" t="s">
        <v>445</v>
      </c>
      <c r="C38" s="44"/>
      <c r="D38" s="44"/>
      <c r="E38">
        <v>25</v>
      </c>
      <c r="F38" s="44" t="s">
        <v>446</v>
      </c>
      <c r="G38" s="44"/>
      <c r="H38" s="44"/>
      <c r="I38">
        <v>22</v>
      </c>
      <c r="J38">
        <f t="shared" si="2"/>
        <v>1</v>
      </c>
      <c r="K38">
        <f t="shared" si="3"/>
        <v>0</v>
      </c>
      <c r="M38" s="3">
        <f>SUM(E38)/2.8</f>
        <v>8.9285714285714288</v>
      </c>
      <c r="N38" s="3">
        <f>SUM(I38)/2.8</f>
        <v>7.8571428571428577</v>
      </c>
    </row>
    <row r="39" spans="1:14" ht="15.75" customHeight="1">
      <c r="A39" s="1"/>
      <c r="B39" s="44"/>
      <c r="C39" s="45"/>
      <c r="D39" s="46"/>
      <c r="F39" s="44"/>
      <c r="G39" s="45"/>
      <c r="H39" s="46"/>
    </row>
  </sheetData>
  <mergeCells count="62">
    <mergeCell ref="M8:N8"/>
    <mergeCell ref="A1:H2"/>
    <mergeCell ref="A3:G3"/>
    <mergeCell ref="J4:J5"/>
    <mergeCell ref="K4:K5"/>
    <mergeCell ref="M4:M5"/>
    <mergeCell ref="N4:N5"/>
    <mergeCell ref="A6:I7"/>
    <mergeCell ref="J6:J7"/>
    <mergeCell ref="K6:K7"/>
    <mergeCell ref="B8:D8"/>
    <mergeCell ref="F8:H8"/>
    <mergeCell ref="B9:D9"/>
    <mergeCell ref="F9:H9"/>
    <mergeCell ref="B10:D10"/>
    <mergeCell ref="F10:H10"/>
    <mergeCell ref="B11:D11"/>
    <mergeCell ref="F11:H11"/>
    <mergeCell ref="B12:D12"/>
    <mergeCell ref="F12:H12"/>
    <mergeCell ref="B13:D13"/>
    <mergeCell ref="F13:H13"/>
    <mergeCell ref="B14:D14"/>
    <mergeCell ref="F14:H14"/>
    <mergeCell ref="B22:D22"/>
    <mergeCell ref="F22:H22"/>
    <mergeCell ref="B15:D15"/>
    <mergeCell ref="F15:H15"/>
    <mergeCell ref="B16:D16"/>
    <mergeCell ref="F16:H16"/>
    <mergeCell ref="B17:D17"/>
    <mergeCell ref="F17:H17"/>
    <mergeCell ref="A18:I19"/>
    <mergeCell ref="B20:D20"/>
    <mergeCell ref="F20:H20"/>
    <mergeCell ref="B21:D21"/>
    <mergeCell ref="F21:H21"/>
    <mergeCell ref="B23:D23"/>
    <mergeCell ref="F23:H23"/>
    <mergeCell ref="B24:D24"/>
    <mergeCell ref="F24:H24"/>
    <mergeCell ref="B25:D25"/>
    <mergeCell ref="F25:H25"/>
    <mergeCell ref="A35:I36"/>
    <mergeCell ref="A26:I27"/>
    <mergeCell ref="B28:D28"/>
    <mergeCell ref="F28:H28"/>
    <mergeCell ref="B29:D29"/>
    <mergeCell ref="F29:H29"/>
    <mergeCell ref="B30:D30"/>
    <mergeCell ref="F30:H30"/>
    <mergeCell ref="A31:I32"/>
    <mergeCell ref="B33:D33"/>
    <mergeCell ref="F33:H33"/>
    <mergeCell ref="B34:D34"/>
    <mergeCell ref="F34:H34"/>
    <mergeCell ref="B37:D37"/>
    <mergeCell ref="F37:H37"/>
    <mergeCell ref="B38:D38"/>
    <mergeCell ref="F38:H38"/>
    <mergeCell ref="B39:D39"/>
    <mergeCell ref="F39:H3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11DEE-0D49-4943-BA99-C248D89FEAAA}">
  <sheetPr>
    <outlinePr summaryBelow="0" summaryRight="0"/>
  </sheetPr>
  <dimension ref="A1:N39"/>
  <sheetViews>
    <sheetView workbookViewId="0">
      <selection activeCell="I41" sqref="I41"/>
    </sheetView>
  </sheetViews>
  <sheetFormatPr defaultColWidth="12.5703125" defaultRowHeight="15.75" customHeight="1"/>
  <cols>
    <col min="13" max="13" width="14.28515625" bestFit="1" customWidth="1"/>
  </cols>
  <sheetData>
    <row r="1" spans="1:14" ht="12.75">
      <c r="A1" s="49" t="s">
        <v>420</v>
      </c>
      <c r="B1" s="46"/>
      <c r="C1" s="46"/>
      <c r="D1" s="46"/>
      <c r="E1" s="46"/>
      <c r="F1" s="46"/>
      <c r="G1" s="46"/>
      <c r="H1" s="46"/>
    </row>
    <row r="2" spans="1:14" ht="15.75" customHeight="1">
      <c r="A2" s="46"/>
      <c r="B2" s="46"/>
      <c r="C2" s="46"/>
      <c r="D2" s="46"/>
      <c r="E2" s="46"/>
      <c r="F2" s="46"/>
      <c r="G2" s="46"/>
      <c r="H2" s="46"/>
    </row>
    <row r="3" spans="1:14" ht="15.75" customHeight="1">
      <c r="A3" s="50" t="s">
        <v>16</v>
      </c>
      <c r="B3" s="50"/>
      <c r="C3" s="50"/>
      <c r="D3" s="50"/>
      <c r="E3" s="50"/>
      <c r="F3" s="50"/>
      <c r="G3" s="50"/>
    </row>
    <row r="4" spans="1:14" ht="15.75" customHeight="1">
      <c r="J4" s="51" t="s">
        <v>38</v>
      </c>
      <c r="K4" s="51" t="s">
        <v>37</v>
      </c>
      <c r="M4" s="51" t="s">
        <v>38</v>
      </c>
      <c r="N4" s="51" t="s">
        <v>37</v>
      </c>
    </row>
    <row r="5" spans="1:14" ht="15.75" customHeight="1">
      <c r="J5" s="51"/>
      <c r="K5" s="51"/>
      <c r="M5" s="51"/>
      <c r="N5" s="51"/>
    </row>
    <row r="6" spans="1:14" ht="15.75" customHeight="1">
      <c r="A6" s="48" t="s">
        <v>19</v>
      </c>
      <c r="B6" s="48"/>
      <c r="C6" s="48"/>
      <c r="D6" s="48"/>
      <c r="E6" s="48"/>
      <c r="F6" s="48"/>
      <c r="G6" s="48"/>
      <c r="H6" s="48"/>
      <c r="I6" s="48"/>
      <c r="J6" s="52">
        <f>SUM(J9:J38)</f>
        <v>3</v>
      </c>
      <c r="K6" s="52">
        <f>SUM(K9:K38)</f>
        <v>15</v>
      </c>
      <c r="L6" t="s">
        <v>20</v>
      </c>
      <c r="M6" s="3">
        <f>SUM(M9,M21,M29,M34,M38)</f>
        <v>95.071428571428584</v>
      </c>
      <c r="N6" s="3">
        <f>SUM(N9,N21,N29,N34,N38)</f>
        <v>147.71428571428569</v>
      </c>
    </row>
    <row r="7" spans="1:14" ht="12.75" customHeight="1">
      <c r="A7" s="48"/>
      <c r="B7" s="48"/>
      <c r="C7" s="48"/>
      <c r="D7" s="48"/>
      <c r="E7" s="48"/>
      <c r="F7" s="48"/>
      <c r="G7" s="48"/>
      <c r="H7" s="48"/>
      <c r="I7" s="48"/>
      <c r="J7" s="52"/>
      <c r="K7" s="52"/>
      <c r="L7" t="s">
        <v>21</v>
      </c>
      <c r="M7" s="2">
        <f>M6/162</f>
        <v>0.58686067019400356</v>
      </c>
      <c r="N7" s="2">
        <f>N6/162</f>
        <v>0.91181657848324504</v>
      </c>
    </row>
    <row r="8" spans="1:14" ht="12.75">
      <c r="A8" s="9" t="s">
        <v>22</v>
      </c>
      <c r="B8" s="44" t="s">
        <v>23</v>
      </c>
      <c r="C8" s="45"/>
      <c r="D8" s="46"/>
      <c r="E8" s="1" t="s">
        <v>24</v>
      </c>
      <c r="F8" s="47" t="s">
        <v>25</v>
      </c>
      <c r="G8" s="47"/>
      <c r="H8" s="47"/>
      <c r="I8" s="1" t="s">
        <v>24</v>
      </c>
      <c r="J8" s="1" t="s">
        <v>26</v>
      </c>
      <c r="K8" s="1" t="s">
        <v>26</v>
      </c>
      <c r="M8" s="44" t="s">
        <v>27</v>
      </c>
      <c r="N8" s="44"/>
    </row>
    <row r="9" spans="1:14" ht="12.75">
      <c r="A9" s="1">
        <v>1</v>
      </c>
      <c r="B9" s="44" t="s">
        <v>427</v>
      </c>
      <c r="C9" s="44"/>
      <c r="D9" s="44"/>
      <c r="E9" s="1">
        <v>9</v>
      </c>
      <c r="F9" s="47" t="s">
        <v>264</v>
      </c>
      <c r="G9" s="47"/>
      <c r="H9" s="47"/>
      <c r="I9" s="1">
        <v>6</v>
      </c>
      <c r="J9">
        <f>IF(E9=9,1,0)</f>
        <v>1</v>
      </c>
      <c r="K9">
        <f t="shared" ref="K9:K25" si="0">IF(I9=9,1,0)</f>
        <v>0</v>
      </c>
      <c r="M9">
        <f>SUM(E9:E17)</f>
        <v>43</v>
      </c>
      <c r="N9">
        <f>SUM(I9:I17)</f>
        <v>72</v>
      </c>
    </row>
    <row r="10" spans="1:14" ht="12.75">
      <c r="A10" s="1">
        <v>2</v>
      </c>
      <c r="B10" s="44" t="s">
        <v>344</v>
      </c>
      <c r="C10" s="44"/>
      <c r="D10" s="44"/>
      <c r="E10" s="1">
        <v>0</v>
      </c>
      <c r="F10" s="47" t="s">
        <v>105</v>
      </c>
      <c r="G10" s="47"/>
      <c r="H10" s="47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2.75">
      <c r="A11" s="1">
        <v>3</v>
      </c>
      <c r="B11" s="44" t="s">
        <v>234</v>
      </c>
      <c r="C11" s="44"/>
      <c r="D11" s="44"/>
      <c r="E11" s="1">
        <v>2</v>
      </c>
      <c r="F11" s="47" t="s">
        <v>428</v>
      </c>
      <c r="G11" s="47"/>
      <c r="H11" s="47"/>
      <c r="I11" s="1">
        <v>9</v>
      </c>
      <c r="J11">
        <f t="shared" si="1"/>
        <v>0</v>
      </c>
      <c r="K11">
        <f t="shared" si="0"/>
        <v>1</v>
      </c>
    </row>
    <row r="12" spans="1:14" ht="12.75">
      <c r="A12" s="1">
        <v>4</v>
      </c>
      <c r="B12" s="44" t="s">
        <v>233</v>
      </c>
      <c r="C12" s="44"/>
      <c r="D12" s="44"/>
      <c r="E12" s="1">
        <v>5</v>
      </c>
      <c r="F12" s="47" t="s">
        <v>109</v>
      </c>
      <c r="G12" s="47"/>
      <c r="H12" s="47"/>
      <c r="I12" s="1">
        <v>9</v>
      </c>
      <c r="J12">
        <f t="shared" si="1"/>
        <v>0</v>
      </c>
      <c r="K12">
        <f t="shared" si="0"/>
        <v>1</v>
      </c>
    </row>
    <row r="13" spans="1:14" ht="12.75">
      <c r="A13" s="1">
        <v>5</v>
      </c>
      <c r="B13" s="44" t="s">
        <v>344</v>
      </c>
      <c r="C13" s="44"/>
      <c r="D13" s="44"/>
      <c r="E13" s="1">
        <v>3</v>
      </c>
      <c r="F13" s="47" t="s">
        <v>264</v>
      </c>
      <c r="G13" s="47"/>
      <c r="H13" s="47"/>
      <c r="I13" s="1">
        <v>9</v>
      </c>
      <c r="J13">
        <f t="shared" si="1"/>
        <v>0</v>
      </c>
      <c r="K13">
        <f t="shared" si="0"/>
        <v>1</v>
      </c>
    </row>
    <row r="14" spans="1:14" ht="12.75">
      <c r="A14" s="1">
        <v>6</v>
      </c>
      <c r="B14" s="44" t="s">
        <v>157</v>
      </c>
      <c r="C14" s="44"/>
      <c r="D14" s="44"/>
      <c r="E14" s="1">
        <v>7</v>
      </c>
      <c r="F14" s="47" t="s">
        <v>107</v>
      </c>
      <c r="G14" s="47"/>
      <c r="H14" s="47"/>
      <c r="I14" s="1">
        <v>9</v>
      </c>
      <c r="J14">
        <f t="shared" si="1"/>
        <v>0</v>
      </c>
      <c r="K14">
        <f t="shared" si="0"/>
        <v>1</v>
      </c>
    </row>
    <row r="15" spans="1:14" ht="12.75">
      <c r="A15" s="1">
        <v>7</v>
      </c>
      <c r="B15" s="44" t="s">
        <v>427</v>
      </c>
      <c r="C15" s="44"/>
      <c r="D15" s="44"/>
      <c r="E15" s="1">
        <v>9</v>
      </c>
      <c r="F15" s="47" t="s">
        <v>105</v>
      </c>
      <c r="G15" s="47"/>
      <c r="H15" s="47"/>
      <c r="I15" s="1">
        <v>3</v>
      </c>
      <c r="J15">
        <f t="shared" si="1"/>
        <v>1</v>
      </c>
      <c r="K15">
        <f t="shared" si="0"/>
        <v>0</v>
      </c>
    </row>
    <row r="16" spans="1:14" ht="12.75">
      <c r="A16" s="1">
        <v>8</v>
      </c>
      <c r="B16" s="44" t="s">
        <v>157</v>
      </c>
      <c r="C16" s="44"/>
      <c r="D16" s="44"/>
      <c r="E16" s="1">
        <v>4</v>
      </c>
      <c r="F16" s="47" t="s">
        <v>109</v>
      </c>
      <c r="G16" s="47"/>
      <c r="H16" s="47"/>
      <c r="I16" s="1">
        <v>9</v>
      </c>
      <c r="J16">
        <f t="shared" si="1"/>
        <v>0</v>
      </c>
      <c r="K16">
        <f t="shared" si="0"/>
        <v>1</v>
      </c>
    </row>
    <row r="17" spans="1:14" ht="12.75">
      <c r="A17" s="1">
        <v>9</v>
      </c>
      <c r="B17" s="44" t="s">
        <v>233</v>
      </c>
      <c r="C17" s="44"/>
      <c r="D17" s="44"/>
      <c r="E17" s="1">
        <v>4</v>
      </c>
      <c r="F17" s="47" t="s">
        <v>107</v>
      </c>
      <c r="G17" s="47"/>
      <c r="H17" s="47"/>
      <c r="I17" s="1">
        <v>9</v>
      </c>
      <c r="J17">
        <f t="shared" si="1"/>
        <v>0</v>
      </c>
      <c r="K17">
        <f t="shared" si="0"/>
        <v>1</v>
      </c>
    </row>
    <row r="18" spans="1:14" ht="12.75" customHeight="1">
      <c r="A18" s="48" t="s">
        <v>28</v>
      </c>
      <c r="B18" s="48"/>
      <c r="C18" s="48"/>
      <c r="D18" s="48"/>
      <c r="E18" s="48"/>
      <c r="F18" s="48"/>
      <c r="G18" s="48"/>
      <c r="H18" s="48"/>
      <c r="I18" s="48"/>
    </row>
    <row r="19" spans="1:14" ht="12.75" customHeight="1">
      <c r="A19" s="48"/>
      <c r="B19" s="48"/>
      <c r="C19" s="48"/>
      <c r="D19" s="48"/>
      <c r="E19" s="48"/>
      <c r="F19" s="48"/>
      <c r="G19" s="48"/>
      <c r="H19" s="48"/>
      <c r="I19" s="48"/>
    </row>
    <row r="20" spans="1:14" ht="12.75">
      <c r="A20" s="9" t="s">
        <v>22</v>
      </c>
      <c r="B20" s="44" t="s">
        <v>23</v>
      </c>
      <c r="C20" s="45"/>
      <c r="D20" s="46"/>
      <c r="E20" s="1" t="s">
        <v>24</v>
      </c>
      <c r="F20" s="47" t="s">
        <v>25</v>
      </c>
      <c r="G20" s="47"/>
      <c r="H20" s="47"/>
      <c r="I20" s="1" t="s">
        <v>24</v>
      </c>
    </row>
    <row r="21" spans="1:14" ht="12.75">
      <c r="A21" s="1">
        <v>13</v>
      </c>
      <c r="B21" s="44" t="s">
        <v>429</v>
      </c>
      <c r="C21" s="45"/>
      <c r="D21" s="46"/>
      <c r="E21">
        <v>2</v>
      </c>
      <c r="F21" s="44" t="s">
        <v>115</v>
      </c>
      <c r="G21" s="45"/>
      <c r="H21" s="46"/>
      <c r="I21">
        <v>9</v>
      </c>
      <c r="J21">
        <f t="shared" si="1"/>
        <v>0</v>
      </c>
      <c r="K21">
        <f t="shared" si="0"/>
        <v>1</v>
      </c>
      <c r="M21">
        <f>SUM(E21:E25)</f>
        <v>26</v>
      </c>
      <c r="N21">
        <f>SUM(I21:I25)</f>
        <v>40</v>
      </c>
    </row>
    <row r="22" spans="1:14" ht="12.75">
      <c r="A22" s="1">
        <v>14</v>
      </c>
      <c r="B22" s="44" t="s">
        <v>118</v>
      </c>
      <c r="C22" s="45"/>
      <c r="D22" s="46"/>
      <c r="E22">
        <v>9</v>
      </c>
      <c r="F22" s="44" t="s">
        <v>328</v>
      </c>
      <c r="G22" s="45"/>
      <c r="H22" s="46"/>
      <c r="I22">
        <v>4</v>
      </c>
      <c r="J22">
        <f t="shared" si="1"/>
        <v>1</v>
      </c>
      <c r="K22">
        <f t="shared" si="0"/>
        <v>0</v>
      </c>
    </row>
    <row r="23" spans="1:14" ht="12.75">
      <c r="A23" s="1">
        <v>15</v>
      </c>
      <c r="B23" s="44" t="s">
        <v>315</v>
      </c>
      <c r="C23" s="45"/>
      <c r="D23" s="46"/>
      <c r="E23">
        <v>5</v>
      </c>
      <c r="F23" s="44" t="s">
        <v>330</v>
      </c>
      <c r="G23" s="45"/>
      <c r="H23" s="46"/>
      <c r="I23">
        <v>9</v>
      </c>
      <c r="J23">
        <f t="shared" si="1"/>
        <v>0</v>
      </c>
      <c r="K23">
        <f t="shared" si="0"/>
        <v>1</v>
      </c>
    </row>
    <row r="24" spans="1:14" ht="12.75">
      <c r="A24" s="1">
        <v>16</v>
      </c>
      <c r="B24" s="44" t="s">
        <v>118</v>
      </c>
      <c r="C24" s="45"/>
      <c r="D24" s="46"/>
      <c r="E24">
        <v>3</v>
      </c>
      <c r="F24" s="44" t="s">
        <v>115</v>
      </c>
      <c r="G24" s="45"/>
      <c r="H24" s="46"/>
      <c r="I24">
        <v>9</v>
      </c>
      <c r="J24">
        <f t="shared" si="1"/>
        <v>0</v>
      </c>
      <c r="K24">
        <f t="shared" si="0"/>
        <v>1</v>
      </c>
    </row>
    <row r="25" spans="1:14" ht="12.75">
      <c r="A25" s="1">
        <v>17</v>
      </c>
      <c r="B25" s="44" t="s">
        <v>429</v>
      </c>
      <c r="C25" s="45"/>
      <c r="D25" s="46"/>
      <c r="E25">
        <v>7</v>
      </c>
      <c r="F25" s="44" t="s">
        <v>328</v>
      </c>
      <c r="G25" s="45"/>
      <c r="H25" s="46"/>
      <c r="I25">
        <v>9</v>
      </c>
      <c r="J25">
        <f t="shared" si="1"/>
        <v>0</v>
      </c>
      <c r="K25">
        <f t="shared" si="0"/>
        <v>1</v>
      </c>
    </row>
    <row r="26" spans="1:14" ht="12.75">
      <c r="A26" s="48" t="s">
        <v>29</v>
      </c>
      <c r="B26" s="48"/>
      <c r="C26" s="48"/>
      <c r="D26" s="48"/>
      <c r="E26" s="48"/>
      <c r="F26" s="48"/>
      <c r="G26" s="48"/>
      <c r="H26" s="48"/>
      <c r="I26" s="48"/>
    </row>
    <row r="27" spans="1:14" ht="12.75">
      <c r="A27" s="48"/>
      <c r="B27" s="48"/>
      <c r="C27" s="48"/>
      <c r="D27" s="48"/>
      <c r="E27" s="48"/>
      <c r="F27" s="48"/>
      <c r="G27" s="48"/>
      <c r="H27" s="48"/>
      <c r="I27" s="48"/>
    </row>
    <row r="28" spans="1:14" ht="12.75">
      <c r="A28" s="9" t="s">
        <v>22</v>
      </c>
      <c r="B28" s="44" t="s">
        <v>30</v>
      </c>
      <c r="C28" s="45"/>
      <c r="D28" s="46"/>
      <c r="E28" s="1" t="s">
        <v>24</v>
      </c>
      <c r="F28" s="47" t="s">
        <v>31</v>
      </c>
      <c r="G28" s="47"/>
      <c r="H28" s="47"/>
      <c r="I28" s="1" t="s">
        <v>24</v>
      </c>
    </row>
    <row r="29" spans="1:14" ht="15.75" customHeight="1">
      <c r="A29" s="1">
        <v>18</v>
      </c>
      <c r="B29" s="44" t="s">
        <v>421</v>
      </c>
      <c r="C29" s="44"/>
      <c r="D29" s="44"/>
      <c r="E29">
        <v>23</v>
      </c>
      <c r="F29" s="44" t="s">
        <v>423</v>
      </c>
      <c r="G29" s="44"/>
      <c r="H29" s="44"/>
      <c r="I29">
        <v>25</v>
      </c>
      <c r="J29">
        <f>IF(E29=25,1,0)</f>
        <v>0</v>
      </c>
      <c r="K29">
        <f>IF(I29=25,1,0)</f>
        <v>1</v>
      </c>
      <c r="M29" s="3">
        <f>SUM(E29:E30)/2.8</f>
        <v>14.285714285714286</v>
      </c>
      <c r="N29" s="3">
        <f>SUM(I29:I30)/2.8</f>
        <v>17.857142857142858</v>
      </c>
    </row>
    <row r="30" spans="1:14" ht="15.75" customHeight="1">
      <c r="A30" s="1">
        <v>19</v>
      </c>
      <c r="B30" s="44" t="s">
        <v>422</v>
      </c>
      <c r="C30" s="44"/>
      <c r="D30" s="44"/>
      <c r="E30">
        <v>17</v>
      </c>
      <c r="F30" s="44" t="s">
        <v>424</v>
      </c>
      <c r="G30" s="44"/>
      <c r="H30" s="44"/>
      <c r="I30">
        <v>25</v>
      </c>
      <c r="J30">
        <f t="shared" ref="J30:J38" si="2">IF(E30=25,1,0)</f>
        <v>0</v>
      </c>
      <c r="K30">
        <f t="shared" ref="K30:K38" si="3">IF(I30=25,1,0)</f>
        <v>1</v>
      </c>
      <c r="N30" s="3"/>
    </row>
    <row r="31" spans="1:14" ht="15.75" customHeight="1">
      <c r="A31" s="48" t="s">
        <v>32</v>
      </c>
      <c r="B31" s="48"/>
      <c r="C31" s="48"/>
      <c r="D31" s="48"/>
      <c r="E31" s="48"/>
      <c r="F31" s="48"/>
      <c r="G31" s="48"/>
      <c r="H31" s="48"/>
      <c r="I31" s="48"/>
      <c r="N31" s="3"/>
    </row>
    <row r="32" spans="1:14" ht="15.75" customHeight="1">
      <c r="A32" s="48"/>
      <c r="B32" s="48"/>
      <c r="C32" s="48"/>
      <c r="D32" s="48"/>
      <c r="E32" s="48"/>
      <c r="F32" s="48"/>
      <c r="G32" s="48"/>
      <c r="H32" s="48"/>
      <c r="I32" s="48"/>
      <c r="N32" s="3"/>
    </row>
    <row r="33" spans="1:14" ht="15.75" customHeight="1">
      <c r="A33" s="9" t="s">
        <v>22</v>
      </c>
      <c r="B33" s="44" t="s">
        <v>30</v>
      </c>
      <c r="C33" s="45"/>
      <c r="D33" s="46"/>
      <c r="E33" s="1" t="s">
        <v>24</v>
      </c>
      <c r="F33" s="47" t="s">
        <v>31</v>
      </c>
      <c r="G33" s="47"/>
      <c r="H33" s="47"/>
      <c r="I33" s="1" t="s">
        <v>24</v>
      </c>
      <c r="N33" s="3"/>
    </row>
    <row r="34" spans="1:14" ht="15.75" customHeight="1">
      <c r="A34" s="1">
        <v>18</v>
      </c>
      <c r="B34" s="44" t="s">
        <v>426</v>
      </c>
      <c r="C34" s="44"/>
      <c r="D34" s="44"/>
      <c r="E34">
        <v>19</v>
      </c>
      <c r="F34" s="44" t="s">
        <v>425</v>
      </c>
      <c r="G34" s="44"/>
      <c r="H34" s="44"/>
      <c r="I34">
        <v>25</v>
      </c>
      <c r="J34">
        <f t="shared" si="2"/>
        <v>0</v>
      </c>
      <c r="K34">
        <f t="shared" si="3"/>
        <v>1</v>
      </c>
      <c r="M34" s="3">
        <f>SUM(E34)/2.8</f>
        <v>6.7857142857142865</v>
      </c>
      <c r="N34" s="3">
        <f>SUM(I34)/2.8</f>
        <v>8.9285714285714288</v>
      </c>
    </row>
    <row r="35" spans="1:14" ht="15.75" customHeight="1">
      <c r="A35" s="48" t="s">
        <v>33</v>
      </c>
      <c r="B35" s="48"/>
      <c r="C35" s="48"/>
      <c r="D35" s="48"/>
      <c r="E35" s="48"/>
      <c r="F35" s="48"/>
      <c r="G35" s="48"/>
      <c r="H35" s="48"/>
      <c r="I35" s="48"/>
      <c r="N35" s="3"/>
    </row>
    <row r="36" spans="1:14" ht="15.75" customHeight="1">
      <c r="A36" s="48"/>
      <c r="B36" s="48"/>
      <c r="C36" s="48"/>
      <c r="D36" s="48"/>
      <c r="E36" s="48"/>
      <c r="F36" s="48"/>
      <c r="G36" s="48"/>
      <c r="H36" s="48"/>
      <c r="I36" s="48"/>
      <c r="N36" s="3"/>
    </row>
    <row r="37" spans="1:14" ht="15.75" customHeight="1">
      <c r="A37" s="9" t="s">
        <v>22</v>
      </c>
      <c r="B37" s="44" t="s">
        <v>30</v>
      </c>
      <c r="C37" s="45"/>
      <c r="D37" s="46"/>
      <c r="E37" s="1" t="s">
        <v>24</v>
      </c>
      <c r="F37" s="47" t="s">
        <v>31</v>
      </c>
      <c r="G37" s="47"/>
      <c r="H37" s="47"/>
      <c r="I37" s="1" t="s">
        <v>24</v>
      </c>
      <c r="N37" s="3"/>
    </row>
    <row r="38" spans="1:14" ht="15.75" customHeight="1">
      <c r="A38" s="1">
        <v>18</v>
      </c>
      <c r="B38" s="44" t="s">
        <v>432</v>
      </c>
      <c r="C38" s="44"/>
      <c r="D38" s="44"/>
      <c r="E38">
        <v>14</v>
      </c>
      <c r="F38" s="44" t="s">
        <v>431</v>
      </c>
      <c r="G38" s="44"/>
      <c r="H38" s="44"/>
      <c r="I38">
        <v>25</v>
      </c>
      <c r="J38">
        <f t="shared" si="2"/>
        <v>0</v>
      </c>
      <c r="K38">
        <f t="shared" si="3"/>
        <v>1</v>
      </c>
      <c r="M38" s="3">
        <f>SUM(E38)/2.8</f>
        <v>5</v>
      </c>
      <c r="N38" s="3">
        <f>SUM(I38)/2.8</f>
        <v>8.9285714285714288</v>
      </c>
    </row>
    <row r="39" spans="1:14" ht="15.75" customHeight="1">
      <c r="A39" s="1"/>
      <c r="B39" s="44"/>
      <c r="C39" s="45"/>
      <c r="D39" s="46"/>
      <c r="F39" s="44"/>
      <c r="G39" s="45"/>
      <c r="H39" s="46"/>
    </row>
  </sheetData>
  <mergeCells count="62">
    <mergeCell ref="M8:N8"/>
    <mergeCell ref="A1:H2"/>
    <mergeCell ref="A3:G3"/>
    <mergeCell ref="J4:J5"/>
    <mergeCell ref="K4:K5"/>
    <mergeCell ref="M4:M5"/>
    <mergeCell ref="N4:N5"/>
    <mergeCell ref="A6:I7"/>
    <mergeCell ref="J6:J7"/>
    <mergeCell ref="K6:K7"/>
    <mergeCell ref="B8:D8"/>
    <mergeCell ref="F8:H8"/>
    <mergeCell ref="B9:D9"/>
    <mergeCell ref="F9:H9"/>
    <mergeCell ref="B10:D10"/>
    <mergeCell ref="F10:H10"/>
    <mergeCell ref="B11:D11"/>
    <mergeCell ref="F11:H11"/>
    <mergeCell ref="B12:D12"/>
    <mergeCell ref="F12:H12"/>
    <mergeCell ref="B13:D13"/>
    <mergeCell ref="F13:H13"/>
    <mergeCell ref="B14:D14"/>
    <mergeCell ref="F14:H14"/>
    <mergeCell ref="B22:D22"/>
    <mergeCell ref="F22:H22"/>
    <mergeCell ref="B15:D15"/>
    <mergeCell ref="F15:H15"/>
    <mergeCell ref="B16:D16"/>
    <mergeCell ref="F16:H16"/>
    <mergeCell ref="B17:D17"/>
    <mergeCell ref="F17:H17"/>
    <mergeCell ref="A18:I19"/>
    <mergeCell ref="B20:D20"/>
    <mergeCell ref="F20:H20"/>
    <mergeCell ref="B21:D21"/>
    <mergeCell ref="F21:H21"/>
    <mergeCell ref="B23:D23"/>
    <mergeCell ref="F23:H23"/>
    <mergeCell ref="B24:D24"/>
    <mergeCell ref="F24:H24"/>
    <mergeCell ref="B25:D25"/>
    <mergeCell ref="F25:H25"/>
    <mergeCell ref="A35:I36"/>
    <mergeCell ref="A26:I27"/>
    <mergeCell ref="B28:D28"/>
    <mergeCell ref="F28:H28"/>
    <mergeCell ref="B29:D29"/>
    <mergeCell ref="F29:H29"/>
    <mergeCell ref="B30:D30"/>
    <mergeCell ref="F30:H30"/>
    <mergeCell ref="A31:I32"/>
    <mergeCell ref="B33:D33"/>
    <mergeCell ref="F33:H33"/>
    <mergeCell ref="B34:D34"/>
    <mergeCell ref="F34:H34"/>
    <mergeCell ref="B37:D37"/>
    <mergeCell ref="F37:H37"/>
    <mergeCell ref="B38:D38"/>
    <mergeCell ref="F38:H38"/>
    <mergeCell ref="B39:D39"/>
    <mergeCell ref="F39:H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BDFE4-BFED-4479-98EC-F59C7A6E9800}">
  <sheetPr>
    <outlinePr summaryBelow="0" summaryRight="0"/>
  </sheetPr>
  <dimension ref="A1:N39"/>
  <sheetViews>
    <sheetView workbookViewId="0">
      <selection activeCell="M19" sqref="M19"/>
    </sheetView>
  </sheetViews>
  <sheetFormatPr defaultColWidth="12.5703125" defaultRowHeight="15.75" customHeight="1"/>
  <cols>
    <col min="13" max="13" width="14.28515625" bestFit="1" customWidth="1"/>
  </cols>
  <sheetData>
    <row r="1" spans="1:14" ht="12.75">
      <c r="A1" s="49" t="s">
        <v>434</v>
      </c>
      <c r="B1" s="46"/>
      <c r="C1" s="46"/>
      <c r="D1" s="46"/>
      <c r="E1" s="46"/>
      <c r="F1" s="46"/>
      <c r="G1" s="46"/>
      <c r="H1" s="46"/>
    </row>
    <row r="2" spans="1:14" ht="15.75" customHeight="1">
      <c r="A2" s="46"/>
      <c r="B2" s="46"/>
      <c r="C2" s="46"/>
      <c r="D2" s="46"/>
      <c r="E2" s="46"/>
      <c r="F2" s="46"/>
      <c r="G2" s="46"/>
      <c r="H2" s="46"/>
    </row>
    <row r="3" spans="1:14" ht="15.75" customHeight="1">
      <c r="A3" s="50" t="s">
        <v>16</v>
      </c>
      <c r="B3" s="50"/>
      <c r="C3" s="50"/>
      <c r="D3" s="50"/>
      <c r="E3" s="50"/>
      <c r="F3" s="50"/>
      <c r="G3" s="50"/>
    </row>
    <row r="4" spans="1:14" ht="15.75" customHeight="1">
      <c r="J4" s="51" t="s">
        <v>41</v>
      </c>
      <c r="K4" s="51" t="s">
        <v>40</v>
      </c>
      <c r="M4" s="51" t="s">
        <v>41</v>
      </c>
      <c r="N4" s="51" t="s">
        <v>40</v>
      </c>
    </row>
    <row r="5" spans="1:14" ht="15.75" customHeight="1">
      <c r="J5" s="51"/>
      <c r="K5" s="51"/>
      <c r="M5" s="51"/>
      <c r="N5" s="51"/>
    </row>
    <row r="6" spans="1:14" ht="15.75" customHeight="1">
      <c r="A6" s="48" t="s">
        <v>19</v>
      </c>
      <c r="B6" s="48"/>
      <c r="C6" s="48"/>
      <c r="D6" s="48"/>
      <c r="E6" s="48"/>
      <c r="F6" s="48"/>
      <c r="G6" s="48"/>
      <c r="H6" s="48"/>
      <c r="I6" s="48"/>
      <c r="J6" s="52">
        <f>SUM(J9:J38)</f>
        <v>3</v>
      </c>
      <c r="K6" s="52">
        <f>SUM(K9:K38)</f>
        <v>14</v>
      </c>
      <c r="L6" t="s">
        <v>20</v>
      </c>
      <c r="M6" s="3">
        <f>SUM(M9,M21,M29,M34,M38)</f>
        <v>79.071428571428569</v>
      </c>
      <c r="N6" s="3">
        <f>SUM(N9,N21,N29,N34,N38)</f>
        <v>142.42857142857144</v>
      </c>
    </row>
    <row r="7" spans="1:14" ht="12.75" customHeight="1">
      <c r="A7" s="48"/>
      <c r="B7" s="48"/>
      <c r="C7" s="48"/>
      <c r="D7" s="48"/>
      <c r="E7" s="48"/>
      <c r="F7" s="48"/>
      <c r="G7" s="48"/>
      <c r="H7" s="48"/>
      <c r="I7" s="48"/>
      <c r="J7" s="52"/>
      <c r="K7" s="52"/>
      <c r="L7" t="s">
        <v>21</v>
      </c>
      <c r="M7" s="2">
        <f>M6/162</f>
        <v>0.48809523809523808</v>
      </c>
      <c r="N7" s="2">
        <f>N6/162</f>
        <v>0.879188712522046</v>
      </c>
    </row>
    <row r="8" spans="1:14" ht="12.75">
      <c r="A8" s="9" t="s">
        <v>22</v>
      </c>
      <c r="B8" s="44" t="s">
        <v>23</v>
      </c>
      <c r="C8" s="45"/>
      <c r="D8" s="46"/>
      <c r="E8" s="1" t="s">
        <v>24</v>
      </c>
      <c r="F8" s="47" t="s">
        <v>25</v>
      </c>
      <c r="G8" s="47"/>
      <c r="H8" s="47"/>
      <c r="I8" s="1" t="s">
        <v>24</v>
      </c>
      <c r="J8" s="1" t="s">
        <v>26</v>
      </c>
      <c r="K8" s="1" t="s">
        <v>26</v>
      </c>
      <c r="M8" s="44" t="s">
        <v>27</v>
      </c>
      <c r="N8" s="44"/>
    </row>
    <row r="9" spans="1:14" ht="12.75">
      <c r="A9" s="1">
        <v>1</v>
      </c>
      <c r="B9" s="44" t="s">
        <v>136</v>
      </c>
      <c r="C9" s="44"/>
      <c r="D9" s="44"/>
      <c r="E9" s="1">
        <v>5</v>
      </c>
      <c r="F9" s="47" t="s">
        <v>215</v>
      </c>
      <c r="G9" s="47"/>
      <c r="H9" s="47"/>
      <c r="I9" s="1">
        <v>9</v>
      </c>
      <c r="J9">
        <f>IF(E9=9,1,0)</f>
        <v>0</v>
      </c>
      <c r="K9">
        <f t="shared" ref="K9:K25" si="0">IF(I9=9,1,0)</f>
        <v>1</v>
      </c>
      <c r="M9">
        <f>SUM(E9:E17)</f>
        <v>29</v>
      </c>
      <c r="N9">
        <f>SUM(I9:I17)</f>
        <v>81</v>
      </c>
    </row>
    <row r="10" spans="1:14" ht="12.75">
      <c r="A10" s="1">
        <v>2</v>
      </c>
      <c r="B10" s="44" t="s">
        <v>447</v>
      </c>
      <c r="C10" s="44"/>
      <c r="D10" s="44"/>
      <c r="E10" s="1">
        <v>3</v>
      </c>
      <c r="F10" s="47" t="s">
        <v>129</v>
      </c>
      <c r="G10" s="47"/>
      <c r="H10" s="47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2.75">
      <c r="A11" s="1">
        <v>3</v>
      </c>
      <c r="B11" s="44" t="s">
        <v>384</v>
      </c>
      <c r="C11" s="44"/>
      <c r="D11" s="44"/>
      <c r="E11" s="1">
        <v>1</v>
      </c>
      <c r="F11" s="47" t="s">
        <v>298</v>
      </c>
      <c r="G11" s="47"/>
      <c r="H11" s="47"/>
      <c r="I11" s="1">
        <v>9</v>
      </c>
      <c r="J11">
        <f t="shared" si="1"/>
        <v>0</v>
      </c>
      <c r="K11">
        <f t="shared" si="0"/>
        <v>1</v>
      </c>
    </row>
    <row r="12" spans="1:14" ht="12.75">
      <c r="A12" s="1">
        <v>4</v>
      </c>
      <c r="B12" s="44" t="s">
        <v>448</v>
      </c>
      <c r="C12" s="44"/>
      <c r="D12" s="44"/>
      <c r="E12" s="1">
        <v>2</v>
      </c>
      <c r="F12" s="47" t="s">
        <v>133</v>
      </c>
      <c r="G12" s="47"/>
      <c r="H12" s="47"/>
      <c r="I12" s="1">
        <v>9</v>
      </c>
      <c r="J12">
        <f t="shared" si="1"/>
        <v>0</v>
      </c>
      <c r="K12">
        <f t="shared" si="0"/>
        <v>1</v>
      </c>
    </row>
    <row r="13" spans="1:14" ht="12.75">
      <c r="A13" s="1">
        <v>5</v>
      </c>
      <c r="B13" s="44" t="s">
        <v>136</v>
      </c>
      <c r="C13" s="44"/>
      <c r="D13" s="44"/>
      <c r="E13" s="1">
        <v>7</v>
      </c>
      <c r="F13" s="47" t="s">
        <v>129</v>
      </c>
      <c r="G13" s="47"/>
      <c r="H13" s="47"/>
      <c r="I13" s="1">
        <v>9</v>
      </c>
      <c r="J13">
        <f t="shared" si="1"/>
        <v>0</v>
      </c>
      <c r="K13">
        <f t="shared" si="0"/>
        <v>1</v>
      </c>
    </row>
    <row r="14" spans="1:14" ht="12.75">
      <c r="A14" s="1">
        <v>6</v>
      </c>
      <c r="B14" s="44" t="s">
        <v>447</v>
      </c>
      <c r="C14" s="44"/>
      <c r="D14" s="44"/>
      <c r="E14" s="1">
        <v>5</v>
      </c>
      <c r="F14" s="47" t="s">
        <v>215</v>
      </c>
      <c r="G14" s="47"/>
      <c r="H14" s="47"/>
      <c r="I14" s="1">
        <v>9</v>
      </c>
      <c r="J14">
        <f t="shared" si="1"/>
        <v>0</v>
      </c>
      <c r="K14">
        <f t="shared" si="0"/>
        <v>1</v>
      </c>
    </row>
    <row r="15" spans="1:14" ht="12.75">
      <c r="A15" s="1">
        <v>7</v>
      </c>
      <c r="B15" s="44" t="s">
        <v>384</v>
      </c>
      <c r="C15" s="44"/>
      <c r="D15" s="44"/>
      <c r="E15" s="1">
        <v>5</v>
      </c>
      <c r="F15" s="47" t="s">
        <v>133</v>
      </c>
      <c r="G15" s="47"/>
      <c r="H15" s="47"/>
      <c r="I15" s="1">
        <v>9</v>
      </c>
      <c r="J15">
        <f t="shared" si="1"/>
        <v>0</v>
      </c>
      <c r="K15">
        <f t="shared" si="0"/>
        <v>1</v>
      </c>
    </row>
    <row r="16" spans="1:14" ht="12.75">
      <c r="A16" s="1">
        <v>8</v>
      </c>
      <c r="B16" s="44" t="s">
        <v>448</v>
      </c>
      <c r="C16" s="44"/>
      <c r="D16" s="44"/>
      <c r="E16" s="1">
        <v>1</v>
      </c>
      <c r="F16" s="47" t="s">
        <v>298</v>
      </c>
      <c r="G16" s="47"/>
      <c r="H16" s="47"/>
      <c r="I16" s="1">
        <v>9</v>
      </c>
      <c r="J16">
        <f t="shared" si="1"/>
        <v>0</v>
      </c>
      <c r="K16">
        <f t="shared" si="0"/>
        <v>1</v>
      </c>
    </row>
    <row r="17" spans="1:14" ht="12.75">
      <c r="A17" s="1">
        <v>9</v>
      </c>
      <c r="B17" s="44" t="s">
        <v>449</v>
      </c>
      <c r="C17" s="44"/>
      <c r="D17" s="44"/>
      <c r="E17" s="1">
        <v>0</v>
      </c>
      <c r="F17" s="47" t="s">
        <v>135</v>
      </c>
      <c r="G17" s="47"/>
      <c r="H17" s="47"/>
      <c r="I17" s="1">
        <v>9</v>
      </c>
      <c r="J17">
        <f t="shared" si="1"/>
        <v>0</v>
      </c>
      <c r="K17">
        <f t="shared" si="0"/>
        <v>1</v>
      </c>
    </row>
    <row r="18" spans="1:14" ht="12.75" customHeight="1">
      <c r="A18" s="48" t="s">
        <v>28</v>
      </c>
      <c r="B18" s="48"/>
      <c r="C18" s="48"/>
      <c r="D18" s="48"/>
      <c r="E18" s="48"/>
      <c r="F18" s="48"/>
      <c r="G18" s="48"/>
      <c r="H18" s="48"/>
      <c r="I18" s="48"/>
    </row>
    <row r="19" spans="1:14" ht="12.75" customHeight="1">
      <c r="A19" s="48"/>
      <c r="B19" s="48"/>
      <c r="C19" s="48"/>
      <c r="D19" s="48"/>
      <c r="E19" s="48"/>
      <c r="F19" s="48"/>
      <c r="G19" s="48"/>
      <c r="H19" s="48"/>
      <c r="I19" s="48"/>
    </row>
    <row r="20" spans="1:14" ht="12.75">
      <c r="A20" s="9" t="s">
        <v>22</v>
      </c>
      <c r="B20" s="44" t="s">
        <v>23</v>
      </c>
      <c r="C20" s="45"/>
      <c r="D20" s="46"/>
      <c r="E20" s="1" t="s">
        <v>24</v>
      </c>
      <c r="F20" s="47" t="s">
        <v>25</v>
      </c>
      <c r="G20" s="47"/>
      <c r="H20" s="47"/>
      <c r="I20" s="1" t="s">
        <v>24</v>
      </c>
    </row>
    <row r="21" spans="1:14" ht="12.75">
      <c r="A21" s="1">
        <v>13</v>
      </c>
      <c r="B21" s="44" t="s">
        <v>142</v>
      </c>
      <c r="C21" s="45"/>
      <c r="D21" s="46"/>
      <c r="E21" s="1">
        <v>5</v>
      </c>
      <c r="F21" s="44" t="s">
        <v>219</v>
      </c>
      <c r="G21" s="45"/>
      <c r="H21" s="46"/>
      <c r="I21" s="1">
        <v>9</v>
      </c>
      <c r="J21">
        <f t="shared" si="1"/>
        <v>0</v>
      </c>
      <c r="K21">
        <f t="shared" si="0"/>
        <v>1</v>
      </c>
      <c r="M21">
        <f>SUM(E21:E25)</f>
        <v>29</v>
      </c>
      <c r="N21">
        <f>SUM(I21:I25)</f>
        <v>35</v>
      </c>
    </row>
    <row r="22" spans="1:14" ht="12.75">
      <c r="A22" s="1">
        <v>14</v>
      </c>
      <c r="B22" s="44" t="s">
        <v>387</v>
      </c>
      <c r="C22" s="45"/>
      <c r="D22" s="46"/>
      <c r="E22" s="1">
        <v>9</v>
      </c>
      <c r="F22" s="44" t="s">
        <v>141</v>
      </c>
      <c r="G22" s="45"/>
      <c r="H22" s="46"/>
      <c r="I22" s="1">
        <v>8</v>
      </c>
      <c r="J22">
        <f t="shared" si="1"/>
        <v>1</v>
      </c>
      <c r="K22">
        <f t="shared" si="0"/>
        <v>0</v>
      </c>
    </row>
    <row r="23" spans="1:14" ht="12.75">
      <c r="A23" s="1">
        <v>15</v>
      </c>
      <c r="B23" s="44" t="s">
        <v>348</v>
      </c>
      <c r="C23" s="45"/>
      <c r="D23" s="46"/>
      <c r="E23">
        <v>9</v>
      </c>
      <c r="F23" s="44" t="s">
        <v>450</v>
      </c>
      <c r="G23" s="45"/>
      <c r="H23" s="46"/>
      <c r="I23">
        <v>0</v>
      </c>
      <c r="J23">
        <f t="shared" si="1"/>
        <v>1</v>
      </c>
      <c r="K23">
        <f t="shared" si="0"/>
        <v>0</v>
      </c>
    </row>
    <row r="24" spans="1:14" ht="12.75">
      <c r="A24" s="1">
        <v>16</v>
      </c>
      <c r="B24" s="44" t="s">
        <v>142</v>
      </c>
      <c r="C24" s="45"/>
      <c r="D24" s="46"/>
      <c r="E24" s="1">
        <v>3</v>
      </c>
      <c r="F24" s="44" t="s">
        <v>141</v>
      </c>
      <c r="G24" s="45"/>
      <c r="H24" s="46"/>
      <c r="I24" s="1">
        <v>9</v>
      </c>
      <c r="J24">
        <f t="shared" si="1"/>
        <v>0</v>
      </c>
      <c r="K24">
        <f t="shared" si="0"/>
        <v>1</v>
      </c>
    </row>
    <row r="25" spans="1:14" ht="12.75">
      <c r="A25" s="1">
        <v>17</v>
      </c>
      <c r="B25" s="44" t="s">
        <v>348</v>
      </c>
      <c r="C25" s="45"/>
      <c r="D25" s="46"/>
      <c r="E25" s="1">
        <v>3</v>
      </c>
      <c r="F25" s="44" t="s">
        <v>219</v>
      </c>
      <c r="G25" s="45"/>
      <c r="H25" s="46"/>
      <c r="I25" s="1">
        <v>9</v>
      </c>
      <c r="J25">
        <f t="shared" si="1"/>
        <v>0</v>
      </c>
      <c r="K25">
        <f t="shared" si="0"/>
        <v>1</v>
      </c>
    </row>
    <row r="26" spans="1:14" ht="12.75">
      <c r="A26" s="48" t="s">
        <v>29</v>
      </c>
      <c r="B26" s="48"/>
      <c r="C26" s="48"/>
      <c r="D26" s="48"/>
      <c r="E26" s="48"/>
      <c r="F26" s="48"/>
      <c r="G26" s="48"/>
      <c r="H26" s="48"/>
      <c r="I26" s="48"/>
    </row>
    <row r="27" spans="1:14" ht="12.75">
      <c r="A27" s="48"/>
      <c r="B27" s="48"/>
      <c r="C27" s="48"/>
      <c r="D27" s="48"/>
      <c r="E27" s="48"/>
      <c r="F27" s="48"/>
      <c r="G27" s="48"/>
      <c r="H27" s="48"/>
      <c r="I27" s="48"/>
    </row>
    <row r="28" spans="1:14" ht="12.75">
      <c r="A28" s="9" t="s">
        <v>22</v>
      </c>
      <c r="B28" s="44" t="s">
        <v>30</v>
      </c>
      <c r="C28" s="45"/>
      <c r="D28" s="46"/>
      <c r="E28" s="1" t="s">
        <v>24</v>
      </c>
      <c r="F28" s="47" t="s">
        <v>31</v>
      </c>
      <c r="G28" s="47"/>
      <c r="H28" s="47"/>
      <c r="I28" s="1" t="s">
        <v>24</v>
      </c>
    </row>
    <row r="29" spans="1:14" ht="15.75" customHeight="1">
      <c r="A29" s="1">
        <v>18</v>
      </c>
      <c r="B29" s="44" t="s">
        <v>452</v>
      </c>
      <c r="C29" s="44"/>
      <c r="D29" s="44"/>
      <c r="E29">
        <v>18</v>
      </c>
      <c r="F29" s="44" t="s">
        <v>287</v>
      </c>
      <c r="G29" s="44"/>
      <c r="H29" s="44"/>
      <c r="I29">
        <v>25</v>
      </c>
      <c r="J29">
        <f>IF(E29=25,1,0)</f>
        <v>0</v>
      </c>
      <c r="K29">
        <f>IF(I29=25,1,0)</f>
        <v>1</v>
      </c>
      <c r="M29" s="3">
        <f>SUM(E29:E30)/2.8</f>
        <v>12.142857142857144</v>
      </c>
      <c r="N29" s="3">
        <f>SUM(I29:I30)/2.8</f>
        <v>17.857142857142858</v>
      </c>
    </row>
    <row r="30" spans="1:14" ht="15.75" customHeight="1">
      <c r="A30" s="1">
        <v>19</v>
      </c>
      <c r="B30" s="44" t="s">
        <v>453</v>
      </c>
      <c r="C30" s="44"/>
      <c r="D30" s="44"/>
      <c r="E30">
        <v>16</v>
      </c>
      <c r="F30" s="44" t="s">
        <v>454</v>
      </c>
      <c r="G30" s="44"/>
      <c r="H30" s="44"/>
      <c r="I30">
        <v>25</v>
      </c>
      <c r="J30">
        <f t="shared" ref="J30:J38" si="2">IF(E30=25,1,0)</f>
        <v>0</v>
      </c>
      <c r="K30">
        <f t="shared" ref="K30:K38" si="3">IF(I30=25,1,0)</f>
        <v>1</v>
      </c>
      <c r="N30" s="3"/>
    </row>
    <row r="31" spans="1:14" ht="15.75" customHeight="1">
      <c r="A31" s="48" t="s">
        <v>32</v>
      </c>
      <c r="B31" s="48"/>
      <c r="C31" s="48"/>
      <c r="D31" s="48"/>
      <c r="E31" s="48"/>
      <c r="F31" s="48"/>
      <c r="G31" s="48"/>
      <c r="H31" s="48"/>
      <c r="I31" s="48"/>
      <c r="N31" s="3"/>
    </row>
    <row r="32" spans="1:14" ht="15.75" customHeight="1">
      <c r="A32" s="48"/>
      <c r="B32" s="48"/>
      <c r="C32" s="48"/>
      <c r="D32" s="48"/>
      <c r="E32" s="48"/>
      <c r="F32" s="48"/>
      <c r="G32" s="48"/>
      <c r="H32" s="48"/>
      <c r="I32" s="48"/>
      <c r="N32" s="3"/>
    </row>
    <row r="33" spans="1:14" ht="15.75" customHeight="1">
      <c r="A33" s="9" t="s">
        <v>22</v>
      </c>
      <c r="B33" s="44" t="s">
        <v>30</v>
      </c>
      <c r="C33" s="45"/>
      <c r="D33" s="46"/>
      <c r="E33" s="1" t="s">
        <v>24</v>
      </c>
      <c r="F33" s="47" t="s">
        <v>31</v>
      </c>
      <c r="G33" s="47"/>
      <c r="H33" s="47"/>
      <c r="I33" s="1" t="s">
        <v>24</v>
      </c>
      <c r="N33" s="3"/>
    </row>
    <row r="34" spans="1:14" ht="15.75" customHeight="1">
      <c r="A34" s="1">
        <v>18</v>
      </c>
      <c r="B34" s="44" t="s">
        <v>451</v>
      </c>
      <c r="C34" s="44"/>
      <c r="D34" s="44"/>
      <c r="E34">
        <v>25</v>
      </c>
      <c r="F34" s="44" t="s">
        <v>455</v>
      </c>
      <c r="G34" s="44"/>
      <c r="H34" s="44"/>
      <c r="I34">
        <v>24</v>
      </c>
      <c r="J34">
        <f t="shared" si="2"/>
        <v>1</v>
      </c>
      <c r="K34">
        <f t="shared" si="3"/>
        <v>0</v>
      </c>
      <c r="M34" s="3">
        <f>SUM(E34)/2.8</f>
        <v>8.9285714285714288</v>
      </c>
      <c r="N34" s="3">
        <f>SUM(I34)/2.8</f>
        <v>8.5714285714285712</v>
      </c>
    </row>
    <row r="35" spans="1:14" ht="15.75" customHeight="1">
      <c r="A35" s="48" t="s">
        <v>33</v>
      </c>
      <c r="B35" s="48"/>
      <c r="C35" s="48"/>
      <c r="D35" s="48"/>
      <c r="E35" s="48"/>
      <c r="F35" s="48"/>
      <c r="G35" s="48"/>
      <c r="H35" s="48"/>
      <c r="I35" s="48"/>
      <c r="N35" s="3"/>
    </row>
    <row r="36" spans="1:14" ht="15.75" customHeight="1">
      <c r="A36" s="48"/>
      <c r="B36" s="48"/>
      <c r="C36" s="48"/>
      <c r="D36" s="48"/>
      <c r="E36" s="48"/>
      <c r="F36" s="48"/>
      <c r="G36" s="48"/>
      <c r="H36" s="48"/>
      <c r="I36" s="48"/>
      <c r="N36" s="3"/>
    </row>
    <row r="37" spans="1:14" ht="15.75" customHeight="1">
      <c r="A37" s="9" t="s">
        <v>22</v>
      </c>
      <c r="B37" s="44" t="s">
        <v>30</v>
      </c>
      <c r="C37" s="45"/>
      <c r="D37" s="46"/>
      <c r="E37" s="1" t="s">
        <v>24</v>
      </c>
      <c r="F37" s="47" t="s">
        <v>31</v>
      </c>
      <c r="G37" s="47"/>
      <c r="H37" s="47"/>
      <c r="I37" s="1" t="s">
        <v>24</v>
      </c>
      <c r="N37" s="3"/>
    </row>
    <row r="38" spans="1:14" ht="15.75" customHeight="1">
      <c r="A38" s="1">
        <v>18</v>
      </c>
      <c r="B38" s="44" t="s">
        <v>186</v>
      </c>
      <c r="C38" s="44"/>
      <c r="D38" s="44"/>
      <c r="E38">
        <v>0</v>
      </c>
      <c r="F38" s="44" t="s">
        <v>186</v>
      </c>
      <c r="G38" s="44"/>
      <c r="H38" s="44"/>
      <c r="I38">
        <v>0</v>
      </c>
      <c r="J38">
        <f t="shared" si="2"/>
        <v>0</v>
      </c>
      <c r="K38">
        <f t="shared" si="3"/>
        <v>0</v>
      </c>
      <c r="M38" s="3">
        <f>SUM(E38)/2.8</f>
        <v>0</v>
      </c>
      <c r="N38" s="3">
        <f>SUM(I38)/2.8</f>
        <v>0</v>
      </c>
    </row>
    <row r="39" spans="1:14" ht="15.75" customHeight="1">
      <c r="A39" s="1"/>
      <c r="B39" s="44"/>
      <c r="C39" s="45"/>
      <c r="D39" s="46"/>
      <c r="F39" s="44"/>
      <c r="G39" s="45"/>
      <c r="H39" s="46"/>
    </row>
  </sheetData>
  <mergeCells count="62">
    <mergeCell ref="M8:N8"/>
    <mergeCell ref="A1:H2"/>
    <mergeCell ref="A3:G3"/>
    <mergeCell ref="J4:J5"/>
    <mergeCell ref="K4:K5"/>
    <mergeCell ref="M4:M5"/>
    <mergeCell ref="N4:N5"/>
    <mergeCell ref="A6:I7"/>
    <mergeCell ref="J6:J7"/>
    <mergeCell ref="K6:K7"/>
    <mergeCell ref="B8:D8"/>
    <mergeCell ref="F8:H8"/>
    <mergeCell ref="B9:D9"/>
    <mergeCell ref="F9:H9"/>
    <mergeCell ref="B10:D10"/>
    <mergeCell ref="F10:H10"/>
    <mergeCell ref="B11:D11"/>
    <mergeCell ref="F11:H11"/>
    <mergeCell ref="B12:D12"/>
    <mergeCell ref="F12:H12"/>
    <mergeCell ref="B13:D13"/>
    <mergeCell ref="F13:H13"/>
    <mergeCell ref="B14:D14"/>
    <mergeCell ref="F14:H14"/>
    <mergeCell ref="B22:D22"/>
    <mergeCell ref="F22:H22"/>
    <mergeCell ref="B15:D15"/>
    <mergeCell ref="F15:H15"/>
    <mergeCell ref="B16:D16"/>
    <mergeCell ref="F16:H16"/>
    <mergeCell ref="B17:D17"/>
    <mergeCell ref="F17:H17"/>
    <mergeCell ref="A18:I19"/>
    <mergeCell ref="B20:D20"/>
    <mergeCell ref="F20:H20"/>
    <mergeCell ref="B21:D21"/>
    <mergeCell ref="F21:H21"/>
    <mergeCell ref="B23:D23"/>
    <mergeCell ref="F23:H23"/>
    <mergeCell ref="B24:D24"/>
    <mergeCell ref="F24:H24"/>
    <mergeCell ref="B25:D25"/>
    <mergeCell ref="F25:H25"/>
    <mergeCell ref="A35:I36"/>
    <mergeCell ref="A26:I27"/>
    <mergeCell ref="B28:D28"/>
    <mergeCell ref="F28:H28"/>
    <mergeCell ref="B29:D29"/>
    <mergeCell ref="F29:H29"/>
    <mergeCell ref="B30:D30"/>
    <mergeCell ref="F30:H30"/>
    <mergeCell ref="A31:I32"/>
    <mergeCell ref="B33:D33"/>
    <mergeCell ref="F33:H33"/>
    <mergeCell ref="B34:D34"/>
    <mergeCell ref="F34:H34"/>
    <mergeCell ref="B37:D37"/>
    <mergeCell ref="F37:H37"/>
    <mergeCell ref="B38:D38"/>
    <mergeCell ref="F38:H38"/>
    <mergeCell ref="B39:D39"/>
    <mergeCell ref="F39:H3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004FF-5800-4ECD-8601-568ADB376D70}">
  <sheetPr>
    <outlinePr summaryBelow="0" summaryRight="0"/>
  </sheetPr>
  <dimension ref="A1:N39"/>
  <sheetViews>
    <sheetView workbookViewId="0">
      <selection activeCell="K32" sqref="K32"/>
    </sheetView>
  </sheetViews>
  <sheetFormatPr defaultColWidth="12.5703125" defaultRowHeight="15.75" customHeight="1"/>
  <cols>
    <col min="13" max="13" width="14.28515625" bestFit="1" customWidth="1"/>
  </cols>
  <sheetData>
    <row r="1" spans="1:14" ht="12.75">
      <c r="A1" s="49" t="s">
        <v>42</v>
      </c>
      <c r="B1" s="46"/>
      <c r="C1" s="46"/>
      <c r="D1" s="46"/>
      <c r="E1" s="46"/>
      <c r="F1" s="46"/>
      <c r="G1" s="46"/>
      <c r="H1" s="46"/>
    </row>
    <row r="2" spans="1:14" ht="15.75" customHeight="1">
      <c r="A2" s="46"/>
      <c r="B2" s="46"/>
      <c r="C2" s="46"/>
      <c r="D2" s="46"/>
      <c r="E2" s="46"/>
      <c r="F2" s="46"/>
      <c r="G2" s="46"/>
      <c r="H2" s="46"/>
    </row>
    <row r="3" spans="1:14" ht="15.75" customHeight="1">
      <c r="A3" s="50" t="s">
        <v>16</v>
      </c>
      <c r="B3" s="50"/>
      <c r="C3" s="50"/>
      <c r="D3" s="50"/>
      <c r="E3" s="50"/>
      <c r="F3" s="50"/>
      <c r="G3" s="50"/>
    </row>
    <row r="4" spans="1:14" ht="15.75" customHeight="1">
      <c r="J4" s="51" t="s">
        <v>41</v>
      </c>
      <c r="K4" s="51" t="s">
        <v>35</v>
      </c>
      <c r="M4" s="51" t="s">
        <v>41</v>
      </c>
      <c r="N4" s="51" t="s">
        <v>35</v>
      </c>
    </row>
    <row r="5" spans="1:14" ht="15.75" customHeight="1">
      <c r="J5" s="51"/>
      <c r="K5" s="51"/>
      <c r="M5" s="51"/>
      <c r="N5" s="51"/>
    </row>
    <row r="6" spans="1:14" ht="15.75" customHeight="1">
      <c r="A6" s="48" t="s">
        <v>19</v>
      </c>
      <c r="B6" s="48"/>
      <c r="C6" s="48"/>
      <c r="D6" s="48"/>
      <c r="E6" s="48"/>
      <c r="F6" s="48"/>
      <c r="G6" s="48"/>
      <c r="H6" s="48"/>
      <c r="I6" s="48"/>
      <c r="J6" s="52">
        <f>SUM(J9:J38)</f>
        <v>11</v>
      </c>
      <c r="K6" s="52">
        <f>SUM(K9:K38)</f>
        <v>7</v>
      </c>
      <c r="L6" t="s">
        <v>20</v>
      </c>
      <c r="M6" s="3">
        <f>SUM(M9,M21,M29,M34,M38)</f>
        <v>144</v>
      </c>
      <c r="N6" s="3">
        <f>SUM(N9,N21,N29,N34,N38)</f>
        <v>122.42857142857144</v>
      </c>
    </row>
    <row r="7" spans="1:14" ht="12.75" customHeight="1">
      <c r="A7" s="48"/>
      <c r="B7" s="48"/>
      <c r="C7" s="48"/>
      <c r="D7" s="48"/>
      <c r="E7" s="48"/>
      <c r="F7" s="48"/>
      <c r="G7" s="48"/>
      <c r="H7" s="48"/>
      <c r="I7" s="48"/>
      <c r="J7" s="52"/>
      <c r="K7" s="52"/>
      <c r="L7" t="s">
        <v>21</v>
      </c>
      <c r="M7" s="2">
        <f>M6/162</f>
        <v>0.88888888888888884</v>
      </c>
      <c r="N7" s="2">
        <f>N6/162</f>
        <v>0.75573192239858922</v>
      </c>
    </row>
    <row r="8" spans="1:14" ht="12.75">
      <c r="A8" s="9" t="s">
        <v>22</v>
      </c>
      <c r="B8" s="44" t="s">
        <v>23</v>
      </c>
      <c r="C8" s="45"/>
      <c r="D8" s="46"/>
      <c r="E8" s="1" t="s">
        <v>24</v>
      </c>
      <c r="F8" s="47" t="s">
        <v>25</v>
      </c>
      <c r="G8" s="47"/>
      <c r="H8" s="47"/>
      <c r="I8" s="1" t="s">
        <v>24</v>
      </c>
      <c r="J8" s="1" t="s">
        <v>26</v>
      </c>
      <c r="K8" s="1" t="s">
        <v>26</v>
      </c>
      <c r="M8" s="44" t="s">
        <v>27</v>
      </c>
      <c r="N8" s="44"/>
    </row>
    <row r="9" spans="1:14" ht="12.75">
      <c r="A9" s="1">
        <v>1</v>
      </c>
      <c r="B9" s="44" t="s">
        <v>132</v>
      </c>
      <c r="C9" s="44"/>
      <c r="D9" s="44"/>
      <c r="E9" s="1">
        <v>9</v>
      </c>
      <c r="F9" s="47" t="s">
        <v>302</v>
      </c>
      <c r="G9" s="47"/>
      <c r="H9" s="47"/>
      <c r="I9" s="1">
        <v>6</v>
      </c>
      <c r="J9">
        <f>IF(E9=9,1,0)</f>
        <v>1</v>
      </c>
      <c r="K9">
        <f t="shared" ref="K9:K25" si="0">IF(I9=9,1,0)</f>
        <v>0</v>
      </c>
      <c r="M9">
        <f>SUM(E9:E17)</f>
        <v>70</v>
      </c>
      <c r="N9">
        <f>SUM(I9:I17)</f>
        <v>56</v>
      </c>
    </row>
    <row r="10" spans="1:14" ht="12.75">
      <c r="A10" s="1">
        <v>2</v>
      </c>
      <c r="B10" s="44" t="s">
        <v>136</v>
      </c>
      <c r="C10" s="44"/>
      <c r="D10" s="44"/>
      <c r="E10" s="1">
        <v>7</v>
      </c>
      <c r="F10" s="47" t="s">
        <v>386</v>
      </c>
      <c r="G10" s="47"/>
      <c r="H10" s="47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2.75">
      <c r="A11" s="1">
        <v>3</v>
      </c>
      <c r="B11" s="44" t="s">
        <v>134</v>
      </c>
      <c r="C11" s="44"/>
      <c r="D11" s="44"/>
      <c r="E11" s="1">
        <v>9</v>
      </c>
      <c r="F11" s="47" t="s">
        <v>83</v>
      </c>
      <c r="G11" s="47"/>
      <c r="H11" s="47"/>
      <c r="I11" s="1">
        <v>0</v>
      </c>
      <c r="J11">
        <f t="shared" si="1"/>
        <v>1</v>
      </c>
      <c r="K11">
        <f t="shared" si="0"/>
        <v>0</v>
      </c>
    </row>
    <row r="12" spans="1:14" ht="12.75">
      <c r="A12" s="1">
        <v>4</v>
      </c>
      <c r="B12" s="44" t="s">
        <v>384</v>
      </c>
      <c r="C12" s="44"/>
      <c r="D12" s="44"/>
      <c r="E12" s="1">
        <v>8</v>
      </c>
      <c r="F12" s="47" t="s">
        <v>85</v>
      </c>
      <c r="G12" s="47"/>
      <c r="H12" s="47"/>
      <c r="I12" s="1">
        <v>9</v>
      </c>
      <c r="J12">
        <f t="shared" si="1"/>
        <v>0</v>
      </c>
      <c r="K12">
        <f t="shared" si="0"/>
        <v>1</v>
      </c>
    </row>
    <row r="13" spans="1:14" ht="12.75">
      <c r="A13" s="1">
        <v>5</v>
      </c>
      <c r="B13" s="44" t="s">
        <v>132</v>
      </c>
      <c r="C13" s="44"/>
      <c r="D13" s="44"/>
      <c r="E13" s="1">
        <v>9</v>
      </c>
      <c r="F13" s="47" t="s">
        <v>386</v>
      </c>
      <c r="G13" s="47"/>
      <c r="H13" s="47"/>
      <c r="I13" s="1">
        <v>6</v>
      </c>
      <c r="J13">
        <f t="shared" si="1"/>
        <v>1</v>
      </c>
      <c r="K13">
        <f t="shared" si="0"/>
        <v>0</v>
      </c>
    </row>
    <row r="14" spans="1:14" ht="12.75">
      <c r="A14" s="1">
        <v>6</v>
      </c>
      <c r="B14" s="44" t="s">
        <v>136</v>
      </c>
      <c r="C14" s="44"/>
      <c r="D14" s="44"/>
      <c r="E14" s="1">
        <v>1</v>
      </c>
      <c r="F14" s="47" t="s">
        <v>302</v>
      </c>
      <c r="G14" s="47"/>
      <c r="H14" s="47"/>
      <c r="I14" s="1">
        <v>9</v>
      </c>
      <c r="J14">
        <f t="shared" si="1"/>
        <v>0</v>
      </c>
      <c r="K14">
        <f t="shared" si="0"/>
        <v>1</v>
      </c>
    </row>
    <row r="15" spans="1:14" ht="12.75">
      <c r="A15" s="1">
        <v>7</v>
      </c>
      <c r="B15" s="44" t="s">
        <v>134</v>
      </c>
      <c r="C15" s="44"/>
      <c r="D15" s="44"/>
      <c r="E15" s="1">
        <v>9</v>
      </c>
      <c r="F15" s="47" t="s">
        <v>85</v>
      </c>
      <c r="G15" s="47"/>
      <c r="H15" s="47"/>
      <c r="I15" s="1">
        <v>2</v>
      </c>
      <c r="J15">
        <f t="shared" si="1"/>
        <v>1</v>
      </c>
      <c r="K15">
        <f t="shared" si="0"/>
        <v>0</v>
      </c>
    </row>
    <row r="16" spans="1:14" ht="12.75">
      <c r="A16" s="1">
        <v>8</v>
      </c>
      <c r="B16" s="44" t="s">
        <v>384</v>
      </c>
      <c r="C16" s="44"/>
      <c r="D16" s="44"/>
      <c r="E16" s="1">
        <v>9</v>
      </c>
      <c r="F16" s="47" t="s">
        <v>83</v>
      </c>
      <c r="G16" s="47"/>
      <c r="H16" s="47"/>
      <c r="I16" s="1">
        <v>7</v>
      </c>
      <c r="J16">
        <f t="shared" si="1"/>
        <v>1</v>
      </c>
      <c r="K16">
        <f t="shared" si="0"/>
        <v>0</v>
      </c>
    </row>
    <row r="17" spans="1:14" ht="12.75">
      <c r="A17" s="1">
        <v>9</v>
      </c>
      <c r="B17" s="44" t="s">
        <v>385</v>
      </c>
      <c r="C17" s="44"/>
      <c r="D17" s="44"/>
      <c r="E17" s="1">
        <v>9</v>
      </c>
      <c r="F17" s="47" t="s">
        <v>281</v>
      </c>
      <c r="G17" s="47"/>
      <c r="H17" s="47"/>
      <c r="I17" s="1">
        <v>8</v>
      </c>
      <c r="J17">
        <f t="shared" si="1"/>
        <v>1</v>
      </c>
      <c r="K17">
        <f t="shared" si="0"/>
        <v>0</v>
      </c>
    </row>
    <row r="18" spans="1:14" ht="12.75" customHeight="1">
      <c r="A18" s="48" t="s">
        <v>28</v>
      </c>
      <c r="B18" s="48"/>
      <c r="C18" s="48"/>
      <c r="D18" s="48"/>
      <c r="E18" s="48"/>
      <c r="F18" s="48"/>
      <c r="G18" s="48"/>
      <c r="H18" s="48"/>
      <c r="I18" s="48"/>
    </row>
    <row r="19" spans="1:14" ht="12.75" customHeight="1">
      <c r="A19" s="48"/>
      <c r="B19" s="48"/>
      <c r="C19" s="48"/>
      <c r="D19" s="48"/>
      <c r="E19" s="48"/>
      <c r="F19" s="48"/>
      <c r="G19" s="48"/>
      <c r="H19" s="48"/>
      <c r="I19" s="48"/>
    </row>
    <row r="20" spans="1:14" ht="12.75">
      <c r="A20" s="9" t="s">
        <v>22</v>
      </c>
      <c r="B20" s="44" t="s">
        <v>23</v>
      </c>
      <c r="C20" s="45"/>
      <c r="D20" s="46"/>
      <c r="E20" s="1" t="s">
        <v>24</v>
      </c>
      <c r="F20" s="47" t="s">
        <v>25</v>
      </c>
      <c r="G20" s="47"/>
      <c r="H20" s="47"/>
      <c r="I20" s="1" t="s">
        <v>24</v>
      </c>
    </row>
    <row r="21" spans="1:14" ht="12.75">
      <c r="A21" s="1">
        <v>10</v>
      </c>
      <c r="B21" s="44" t="s">
        <v>387</v>
      </c>
      <c r="C21" s="45"/>
      <c r="D21" s="46"/>
      <c r="E21">
        <v>9</v>
      </c>
      <c r="F21" s="44" t="s">
        <v>90</v>
      </c>
      <c r="G21" s="45"/>
      <c r="H21" s="46"/>
      <c r="I21">
        <v>8</v>
      </c>
      <c r="J21">
        <f t="shared" si="1"/>
        <v>1</v>
      </c>
      <c r="K21">
        <f t="shared" si="0"/>
        <v>0</v>
      </c>
      <c r="M21">
        <f>SUM(E21:E25)</f>
        <v>39</v>
      </c>
      <c r="N21">
        <f>SUM(I21:I25)</f>
        <v>40</v>
      </c>
    </row>
    <row r="22" spans="1:14" ht="12.75">
      <c r="A22" s="1">
        <v>11</v>
      </c>
      <c r="B22" s="44" t="s">
        <v>142</v>
      </c>
      <c r="C22" s="45"/>
      <c r="D22" s="46"/>
      <c r="E22">
        <v>8</v>
      </c>
      <c r="F22" s="44" t="s">
        <v>388</v>
      </c>
      <c r="G22" s="45"/>
      <c r="H22" s="46"/>
      <c r="I22">
        <v>9</v>
      </c>
      <c r="J22">
        <f t="shared" si="1"/>
        <v>0</v>
      </c>
      <c r="K22">
        <f t="shared" si="0"/>
        <v>1</v>
      </c>
    </row>
    <row r="23" spans="1:14" ht="12.75">
      <c r="A23" s="1">
        <v>12</v>
      </c>
      <c r="B23" s="44" t="s">
        <v>387</v>
      </c>
      <c r="C23" s="45"/>
      <c r="D23" s="46"/>
      <c r="E23">
        <v>7</v>
      </c>
      <c r="F23" s="44" t="s">
        <v>388</v>
      </c>
      <c r="G23" s="45"/>
      <c r="H23" s="46"/>
      <c r="I23">
        <v>9</v>
      </c>
      <c r="J23">
        <f t="shared" si="1"/>
        <v>0</v>
      </c>
      <c r="K23">
        <f t="shared" si="0"/>
        <v>1</v>
      </c>
    </row>
    <row r="24" spans="1:14" ht="12.75">
      <c r="A24" s="1">
        <v>13</v>
      </c>
      <c r="B24" s="44" t="s">
        <v>142</v>
      </c>
      <c r="C24" s="45"/>
      <c r="D24" s="46"/>
      <c r="E24">
        <v>9</v>
      </c>
      <c r="F24" s="44" t="s">
        <v>430</v>
      </c>
      <c r="G24" s="45"/>
      <c r="H24" s="46"/>
      <c r="I24">
        <v>5</v>
      </c>
      <c r="J24">
        <f t="shared" si="1"/>
        <v>1</v>
      </c>
      <c r="K24">
        <f t="shared" si="0"/>
        <v>0</v>
      </c>
    </row>
    <row r="25" spans="1:14" ht="12.75">
      <c r="A25" s="1">
        <v>14</v>
      </c>
      <c r="B25" s="44" t="s">
        <v>348</v>
      </c>
      <c r="C25" s="45"/>
      <c r="D25" s="46"/>
      <c r="E25">
        <v>6</v>
      </c>
      <c r="F25" s="44" t="s">
        <v>93</v>
      </c>
      <c r="G25" s="45"/>
      <c r="H25" s="46"/>
      <c r="I25">
        <v>9</v>
      </c>
      <c r="J25">
        <f t="shared" si="1"/>
        <v>0</v>
      </c>
      <c r="K25">
        <f t="shared" si="0"/>
        <v>1</v>
      </c>
    </row>
    <row r="26" spans="1:14" ht="12.75">
      <c r="A26" s="48" t="s">
        <v>29</v>
      </c>
      <c r="B26" s="48"/>
      <c r="C26" s="48"/>
      <c r="D26" s="48"/>
      <c r="E26" s="48"/>
      <c r="F26" s="48"/>
      <c r="G26" s="48"/>
      <c r="H26" s="48"/>
      <c r="I26" s="48"/>
    </row>
    <row r="27" spans="1:14" ht="12.75">
      <c r="A27" s="48"/>
      <c r="B27" s="48"/>
      <c r="C27" s="48"/>
      <c r="D27" s="48"/>
      <c r="E27" s="48"/>
      <c r="F27" s="48"/>
      <c r="G27" s="48"/>
      <c r="H27" s="48"/>
      <c r="I27" s="48"/>
    </row>
    <row r="28" spans="1:14" ht="12.75">
      <c r="A28" s="9" t="s">
        <v>22</v>
      </c>
      <c r="B28" s="44" t="s">
        <v>30</v>
      </c>
      <c r="C28" s="45"/>
      <c r="D28" s="46"/>
      <c r="E28" s="1" t="s">
        <v>24</v>
      </c>
      <c r="F28" s="47" t="s">
        <v>31</v>
      </c>
      <c r="G28" s="47"/>
      <c r="H28" s="47"/>
      <c r="I28" s="1" t="s">
        <v>24</v>
      </c>
    </row>
    <row r="29" spans="1:14" ht="15.75" customHeight="1">
      <c r="A29" s="1">
        <v>15</v>
      </c>
      <c r="B29" s="44" t="s">
        <v>349</v>
      </c>
      <c r="C29" s="44"/>
      <c r="D29" s="44"/>
      <c r="E29">
        <v>25</v>
      </c>
      <c r="F29" s="44" t="s">
        <v>389</v>
      </c>
      <c r="G29" s="44"/>
      <c r="H29" s="44"/>
      <c r="I29">
        <v>7</v>
      </c>
      <c r="J29">
        <f>IF(E29=25,1,0)</f>
        <v>1</v>
      </c>
      <c r="K29">
        <f>IF(I29=25,1,0)</f>
        <v>0</v>
      </c>
      <c r="M29" s="3">
        <f>SUM(E29:E30)/2.8</f>
        <v>17.857142857142858</v>
      </c>
      <c r="N29" s="3">
        <f>SUM(I29:I30)/2.8</f>
        <v>10.714285714285715</v>
      </c>
    </row>
    <row r="30" spans="1:14" ht="15.75" customHeight="1">
      <c r="A30" s="1">
        <v>16</v>
      </c>
      <c r="B30" s="44" t="s">
        <v>390</v>
      </c>
      <c r="C30" s="44"/>
      <c r="D30" s="44"/>
      <c r="E30">
        <v>25</v>
      </c>
      <c r="F30" s="44" t="s">
        <v>391</v>
      </c>
      <c r="G30" s="44"/>
      <c r="H30" s="44"/>
      <c r="I30">
        <v>23</v>
      </c>
      <c r="J30">
        <f t="shared" ref="J30:J38" si="2">IF(E30=25,1,0)</f>
        <v>1</v>
      </c>
      <c r="K30">
        <f t="shared" ref="K30:K38" si="3">IF(I30=25,1,0)</f>
        <v>0</v>
      </c>
      <c r="N30" s="3"/>
    </row>
    <row r="31" spans="1:14" ht="15.75" customHeight="1">
      <c r="A31" s="48" t="s">
        <v>32</v>
      </c>
      <c r="B31" s="48"/>
      <c r="C31" s="48"/>
      <c r="D31" s="48"/>
      <c r="E31" s="48"/>
      <c r="F31" s="48"/>
      <c r="G31" s="48"/>
      <c r="H31" s="48"/>
      <c r="I31" s="48"/>
      <c r="N31" s="3"/>
    </row>
    <row r="32" spans="1:14" ht="15.75" customHeight="1">
      <c r="A32" s="48"/>
      <c r="B32" s="48"/>
      <c r="C32" s="48"/>
      <c r="D32" s="48"/>
      <c r="E32" s="48"/>
      <c r="F32" s="48"/>
      <c r="G32" s="48"/>
      <c r="H32" s="48"/>
      <c r="I32" s="48"/>
      <c r="N32" s="3"/>
    </row>
    <row r="33" spans="1:14" ht="15.75" customHeight="1">
      <c r="A33" s="9" t="s">
        <v>22</v>
      </c>
      <c r="B33" s="44" t="s">
        <v>30</v>
      </c>
      <c r="C33" s="45"/>
      <c r="D33" s="46"/>
      <c r="E33" s="1" t="s">
        <v>24</v>
      </c>
      <c r="F33" s="47" t="s">
        <v>31</v>
      </c>
      <c r="G33" s="47"/>
      <c r="H33" s="47"/>
      <c r="I33" s="1" t="s">
        <v>24</v>
      </c>
      <c r="N33" s="3"/>
    </row>
    <row r="34" spans="1:14" ht="15.75" customHeight="1">
      <c r="A34" s="1">
        <v>17</v>
      </c>
      <c r="B34" s="44" t="s">
        <v>392</v>
      </c>
      <c r="C34" s="44"/>
      <c r="D34" s="44"/>
      <c r="E34">
        <v>23</v>
      </c>
      <c r="F34" s="44" t="s">
        <v>393</v>
      </c>
      <c r="G34" s="44"/>
      <c r="H34" s="44"/>
      <c r="I34">
        <v>25</v>
      </c>
      <c r="J34">
        <f t="shared" si="2"/>
        <v>0</v>
      </c>
      <c r="K34">
        <f t="shared" si="3"/>
        <v>1</v>
      </c>
      <c r="M34" s="3">
        <f>SUM(E34)/2.8</f>
        <v>8.2142857142857153</v>
      </c>
      <c r="N34" s="3">
        <f>SUM(I34)/2.8</f>
        <v>8.9285714285714288</v>
      </c>
    </row>
    <row r="35" spans="1:14" ht="15.75" customHeight="1">
      <c r="A35" s="48" t="s">
        <v>33</v>
      </c>
      <c r="B35" s="48"/>
      <c r="C35" s="48"/>
      <c r="D35" s="48"/>
      <c r="E35" s="48"/>
      <c r="F35" s="48"/>
      <c r="G35" s="48"/>
      <c r="H35" s="48"/>
      <c r="I35" s="48"/>
      <c r="N35" s="3"/>
    </row>
    <row r="36" spans="1:14" ht="15.75" customHeight="1">
      <c r="A36" s="48"/>
      <c r="B36" s="48"/>
      <c r="C36" s="48"/>
      <c r="D36" s="48"/>
      <c r="E36" s="48"/>
      <c r="F36" s="48"/>
      <c r="G36" s="48"/>
      <c r="H36" s="48"/>
      <c r="I36" s="48"/>
      <c r="N36" s="3"/>
    </row>
    <row r="37" spans="1:14" ht="15.75" customHeight="1">
      <c r="A37" s="9" t="s">
        <v>22</v>
      </c>
      <c r="B37" s="44" t="s">
        <v>30</v>
      </c>
      <c r="C37" s="45"/>
      <c r="D37" s="46"/>
      <c r="E37" s="1" t="s">
        <v>24</v>
      </c>
      <c r="F37" s="47" t="s">
        <v>31</v>
      </c>
      <c r="G37" s="47"/>
      <c r="H37" s="47"/>
      <c r="I37" s="1" t="s">
        <v>24</v>
      </c>
      <c r="N37" s="3"/>
    </row>
    <row r="38" spans="1:14" ht="15.75" customHeight="1">
      <c r="A38" s="1">
        <v>18</v>
      </c>
      <c r="B38" s="44" t="s">
        <v>394</v>
      </c>
      <c r="C38" s="44"/>
      <c r="D38" s="44"/>
      <c r="E38">
        <v>25</v>
      </c>
      <c r="F38" s="44" t="s">
        <v>395</v>
      </c>
      <c r="G38" s="44"/>
      <c r="H38" s="44"/>
      <c r="I38">
        <v>19</v>
      </c>
      <c r="J38">
        <f t="shared" si="2"/>
        <v>1</v>
      </c>
      <c r="K38">
        <f t="shared" si="3"/>
        <v>0</v>
      </c>
      <c r="M38" s="3">
        <f>SUM(E38)/2.8</f>
        <v>8.9285714285714288</v>
      </c>
      <c r="N38" s="3">
        <f>SUM(I38)/2.8</f>
        <v>6.7857142857142865</v>
      </c>
    </row>
    <row r="39" spans="1:14" ht="15.75" customHeight="1">
      <c r="A39" s="1"/>
      <c r="B39" s="44"/>
      <c r="C39" s="45"/>
      <c r="D39" s="46"/>
      <c r="F39" s="44"/>
      <c r="G39" s="45"/>
      <c r="H39" s="46"/>
    </row>
  </sheetData>
  <mergeCells count="62">
    <mergeCell ref="M8:N8"/>
    <mergeCell ref="A1:H2"/>
    <mergeCell ref="A3:G3"/>
    <mergeCell ref="J4:J5"/>
    <mergeCell ref="K4:K5"/>
    <mergeCell ref="M4:M5"/>
    <mergeCell ref="N4:N5"/>
    <mergeCell ref="A6:I7"/>
    <mergeCell ref="J6:J7"/>
    <mergeCell ref="K6:K7"/>
    <mergeCell ref="B8:D8"/>
    <mergeCell ref="F8:H8"/>
    <mergeCell ref="B9:D9"/>
    <mergeCell ref="F9:H9"/>
    <mergeCell ref="B10:D10"/>
    <mergeCell ref="F10:H10"/>
    <mergeCell ref="B11:D11"/>
    <mergeCell ref="F11:H11"/>
    <mergeCell ref="B12:D12"/>
    <mergeCell ref="F12:H12"/>
    <mergeCell ref="B13:D13"/>
    <mergeCell ref="F13:H13"/>
    <mergeCell ref="B14:D14"/>
    <mergeCell ref="F14:H14"/>
    <mergeCell ref="B22:D22"/>
    <mergeCell ref="F22:H22"/>
    <mergeCell ref="B15:D15"/>
    <mergeCell ref="F15:H15"/>
    <mergeCell ref="B16:D16"/>
    <mergeCell ref="F16:H16"/>
    <mergeCell ref="B17:D17"/>
    <mergeCell ref="F17:H17"/>
    <mergeCell ref="A18:I19"/>
    <mergeCell ref="B20:D20"/>
    <mergeCell ref="F20:H20"/>
    <mergeCell ref="B21:D21"/>
    <mergeCell ref="F21:H21"/>
    <mergeCell ref="B23:D23"/>
    <mergeCell ref="F23:H23"/>
    <mergeCell ref="B24:D24"/>
    <mergeCell ref="F24:H24"/>
    <mergeCell ref="B25:D25"/>
    <mergeCell ref="F25:H25"/>
    <mergeCell ref="A35:I36"/>
    <mergeCell ref="A26:I27"/>
    <mergeCell ref="B28:D28"/>
    <mergeCell ref="F28:H28"/>
    <mergeCell ref="B29:D29"/>
    <mergeCell ref="F29:H29"/>
    <mergeCell ref="B30:D30"/>
    <mergeCell ref="F30:H30"/>
    <mergeCell ref="A31:I32"/>
    <mergeCell ref="B33:D33"/>
    <mergeCell ref="F33:H33"/>
    <mergeCell ref="B34:D34"/>
    <mergeCell ref="F34:H34"/>
    <mergeCell ref="B37:D37"/>
    <mergeCell ref="F37:H37"/>
    <mergeCell ref="B38:D38"/>
    <mergeCell ref="F38:H38"/>
    <mergeCell ref="B39:D39"/>
    <mergeCell ref="F39:H3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123EC-95B3-4C99-9A66-136DEF332A2B}">
  <sheetPr>
    <outlinePr summaryBelow="0" summaryRight="0"/>
  </sheetPr>
  <dimension ref="A1:N39"/>
  <sheetViews>
    <sheetView workbookViewId="0">
      <selection activeCell="M15" sqref="M15"/>
    </sheetView>
  </sheetViews>
  <sheetFormatPr defaultColWidth="12.5703125" defaultRowHeight="15.75" customHeight="1"/>
  <cols>
    <col min="13" max="13" width="14.28515625" bestFit="1" customWidth="1"/>
  </cols>
  <sheetData>
    <row r="1" spans="1:14" ht="12.75">
      <c r="A1" s="49" t="s">
        <v>43</v>
      </c>
      <c r="B1" s="46"/>
      <c r="C1" s="46"/>
      <c r="D1" s="46"/>
      <c r="E1" s="46"/>
      <c r="F1" s="46"/>
      <c r="G1" s="46"/>
      <c r="H1" s="46"/>
    </row>
    <row r="2" spans="1:14" ht="15.75" customHeight="1">
      <c r="A2" s="46"/>
      <c r="B2" s="46"/>
      <c r="C2" s="46"/>
      <c r="D2" s="46"/>
      <c r="E2" s="46"/>
      <c r="F2" s="46"/>
      <c r="G2" s="46"/>
      <c r="H2" s="46"/>
    </row>
    <row r="3" spans="1:14" ht="15.75" customHeight="1">
      <c r="A3" s="50" t="s">
        <v>16</v>
      </c>
      <c r="B3" s="50"/>
      <c r="C3" s="50"/>
      <c r="D3" s="50"/>
      <c r="E3" s="50"/>
      <c r="F3" s="50"/>
      <c r="G3" s="50"/>
    </row>
    <row r="4" spans="1:14" ht="15.75" customHeight="1">
      <c r="J4" s="51" t="s">
        <v>38</v>
      </c>
      <c r="K4" s="51" t="s">
        <v>17</v>
      </c>
      <c r="M4" s="51" t="s">
        <v>38</v>
      </c>
      <c r="N4" s="51" t="s">
        <v>17</v>
      </c>
    </row>
    <row r="5" spans="1:14" ht="15.75" customHeight="1">
      <c r="J5" s="51"/>
      <c r="K5" s="51"/>
      <c r="M5" s="51"/>
      <c r="N5" s="51"/>
    </row>
    <row r="6" spans="1:14" ht="15.75" customHeight="1">
      <c r="A6" s="48" t="s">
        <v>19</v>
      </c>
      <c r="B6" s="48"/>
      <c r="C6" s="48"/>
      <c r="D6" s="48"/>
      <c r="E6" s="48"/>
      <c r="F6" s="48"/>
      <c r="G6" s="48"/>
      <c r="H6" s="48"/>
      <c r="I6" s="48"/>
      <c r="J6" s="52">
        <f>SUM(J9:J38)</f>
        <v>8</v>
      </c>
      <c r="K6" s="52">
        <f>SUM(K9:K38)</f>
        <v>10</v>
      </c>
      <c r="L6" t="s">
        <v>20</v>
      </c>
      <c r="M6" s="3">
        <f>SUM(M9,M21,M29,M34,M38)</f>
        <v>126.21428571428571</v>
      </c>
      <c r="N6" s="3">
        <f>SUM(N9,N21,N29,N34,N38)</f>
        <v>118.92857142857143</v>
      </c>
    </row>
    <row r="7" spans="1:14" ht="12.75" customHeight="1">
      <c r="A7" s="48"/>
      <c r="B7" s="48"/>
      <c r="C7" s="48"/>
      <c r="D7" s="48"/>
      <c r="E7" s="48"/>
      <c r="F7" s="48"/>
      <c r="G7" s="48"/>
      <c r="H7" s="48"/>
      <c r="I7" s="48"/>
      <c r="J7" s="52"/>
      <c r="K7" s="52"/>
      <c r="L7" t="s">
        <v>21</v>
      </c>
      <c r="M7" s="2">
        <f>M6/162</f>
        <v>0.77910052910052907</v>
      </c>
      <c r="N7" s="2">
        <f>N6/162</f>
        <v>0.73412698412698418</v>
      </c>
    </row>
    <row r="8" spans="1:14" ht="12.75">
      <c r="A8" s="9" t="s">
        <v>22</v>
      </c>
      <c r="B8" s="44" t="s">
        <v>23</v>
      </c>
      <c r="C8" s="45"/>
      <c r="D8" s="46"/>
      <c r="E8" s="1" t="s">
        <v>24</v>
      </c>
      <c r="F8" s="47" t="s">
        <v>25</v>
      </c>
      <c r="G8" s="47"/>
      <c r="H8" s="47"/>
      <c r="I8" s="1" t="s">
        <v>24</v>
      </c>
      <c r="J8" s="1" t="s">
        <v>26</v>
      </c>
      <c r="K8" s="1" t="s">
        <v>26</v>
      </c>
      <c r="M8" s="44" t="s">
        <v>27</v>
      </c>
      <c r="N8" s="44"/>
    </row>
    <row r="9" spans="1:14" ht="12.75">
      <c r="A9" s="1">
        <v>1</v>
      </c>
      <c r="B9" s="44" t="s">
        <v>104</v>
      </c>
      <c r="C9" s="44"/>
      <c r="D9" s="44"/>
      <c r="E9" s="1">
        <v>9</v>
      </c>
      <c r="F9" s="47" t="s">
        <v>153</v>
      </c>
      <c r="G9" s="47"/>
      <c r="H9" s="47"/>
      <c r="I9" s="1">
        <v>1</v>
      </c>
      <c r="J9">
        <f>IF(E9=9,1,0)</f>
        <v>1</v>
      </c>
      <c r="K9">
        <f t="shared" ref="K9:K25" si="0">IF(I9=9,1,0)</f>
        <v>0</v>
      </c>
      <c r="M9">
        <f>SUM(E9:E17)</f>
        <v>68</v>
      </c>
      <c r="N9">
        <f>SUM(I9:I17)</f>
        <v>59</v>
      </c>
    </row>
    <row r="10" spans="1:14" ht="12.75">
      <c r="A10" s="1">
        <v>2</v>
      </c>
      <c r="B10" s="44" t="s">
        <v>308</v>
      </c>
      <c r="C10" s="44"/>
      <c r="D10" s="44"/>
      <c r="E10" s="1">
        <v>8</v>
      </c>
      <c r="F10" s="47" t="s">
        <v>54</v>
      </c>
      <c r="G10" s="47"/>
      <c r="H10" s="47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2.75">
      <c r="A11" s="1">
        <v>3</v>
      </c>
      <c r="B11" s="44" t="s">
        <v>157</v>
      </c>
      <c r="C11" s="44"/>
      <c r="D11" s="44"/>
      <c r="E11" s="1">
        <v>8</v>
      </c>
      <c r="F11" s="47" t="s">
        <v>52</v>
      </c>
      <c r="G11" s="47"/>
      <c r="H11" s="47"/>
      <c r="I11" s="1">
        <v>9</v>
      </c>
      <c r="J11">
        <f t="shared" si="1"/>
        <v>0</v>
      </c>
      <c r="K11">
        <f t="shared" si="0"/>
        <v>1</v>
      </c>
    </row>
    <row r="12" spans="1:14" ht="12.75">
      <c r="A12" s="1">
        <v>4</v>
      </c>
      <c r="B12" s="44" t="s">
        <v>344</v>
      </c>
      <c r="C12" s="44"/>
      <c r="D12" s="44"/>
      <c r="E12" s="1">
        <v>9</v>
      </c>
      <c r="F12" s="47" t="s">
        <v>56</v>
      </c>
      <c r="G12" s="47"/>
      <c r="H12" s="47"/>
      <c r="I12" s="1">
        <v>4</v>
      </c>
      <c r="J12">
        <f t="shared" si="1"/>
        <v>1</v>
      </c>
      <c r="K12">
        <f t="shared" si="0"/>
        <v>0</v>
      </c>
    </row>
    <row r="13" spans="1:14" ht="12.75">
      <c r="A13" s="1">
        <v>5</v>
      </c>
      <c r="B13" s="44" t="s">
        <v>233</v>
      </c>
      <c r="C13" s="44"/>
      <c r="D13" s="44"/>
      <c r="E13" s="1">
        <v>3</v>
      </c>
      <c r="F13" s="47" t="s">
        <v>345</v>
      </c>
      <c r="G13" s="47"/>
      <c r="H13" s="47"/>
      <c r="I13" s="1">
        <v>9</v>
      </c>
      <c r="J13">
        <f t="shared" si="1"/>
        <v>0</v>
      </c>
      <c r="K13">
        <f t="shared" si="0"/>
        <v>1</v>
      </c>
    </row>
    <row r="14" spans="1:14" ht="12.75">
      <c r="A14" s="1">
        <v>6</v>
      </c>
      <c r="B14" s="44" t="s">
        <v>344</v>
      </c>
      <c r="C14" s="44"/>
      <c r="D14" s="44"/>
      <c r="E14" s="1">
        <v>9</v>
      </c>
      <c r="F14" s="47" t="s">
        <v>345</v>
      </c>
      <c r="G14" s="47"/>
      <c r="H14" s="47"/>
      <c r="I14" s="1">
        <v>3</v>
      </c>
      <c r="J14">
        <f t="shared" si="1"/>
        <v>1</v>
      </c>
      <c r="K14">
        <f t="shared" si="0"/>
        <v>0</v>
      </c>
    </row>
    <row r="15" spans="1:14" ht="12.75">
      <c r="A15" s="1">
        <v>7</v>
      </c>
      <c r="B15" s="44" t="s">
        <v>157</v>
      </c>
      <c r="C15" s="44"/>
      <c r="D15" s="44"/>
      <c r="E15" s="1">
        <v>7</v>
      </c>
      <c r="F15" s="47" t="s">
        <v>153</v>
      </c>
      <c r="G15" s="47"/>
      <c r="H15" s="47"/>
      <c r="I15" s="1">
        <v>9</v>
      </c>
      <c r="J15">
        <f t="shared" si="1"/>
        <v>0</v>
      </c>
      <c r="K15">
        <f t="shared" si="0"/>
        <v>1</v>
      </c>
    </row>
    <row r="16" spans="1:14" ht="12.75">
      <c r="A16" s="1">
        <v>8</v>
      </c>
      <c r="B16" s="44" t="s">
        <v>104</v>
      </c>
      <c r="C16" s="44"/>
      <c r="D16" s="44"/>
      <c r="E16" s="1">
        <v>9</v>
      </c>
      <c r="F16" s="47" t="s">
        <v>54</v>
      </c>
      <c r="G16" s="47"/>
      <c r="H16" s="47"/>
      <c r="I16" s="1">
        <v>6</v>
      </c>
      <c r="J16">
        <f t="shared" si="1"/>
        <v>1</v>
      </c>
      <c r="K16">
        <f t="shared" si="0"/>
        <v>0</v>
      </c>
    </row>
    <row r="17" spans="1:14" ht="12.75">
      <c r="A17" s="1">
        <v>9</v>
      </c>
      <c r="B17" s="44" t="s">
        <v>233</v>
      </c>
      <c r="C17" s="44"/>
      <c r="D17" s="44"/>
      <c r="E17" s="1">
        <v>6</v>
      </c>
      <c r="F17" s="47" t="s">
        <v>56</v>
      </c>
      <c r="G17" s="47"/>
      <c r="H17" s="47"/>
      <c r="I17" s="1">
        <v>9</v>
      </c>
      <c r="J17">
        <f t="shared" si="1"/>
        <v>0</v>
      </c>
      <c r="K17">
        <f t="shared" si="0"/>
        <v>1</v>
      </c>
    </row>
    <row r="18" spans="1:14" ht="12.75" customHeight="1">
      <c r="A18" s="48" t="s">
        <v>28</v>
      </c>
      <c r="B18" s="48"/>
      <c r="C18" s="48"/>
      <c r="D18" s="48"/>
      <c r="E18" s="48"/>
      <c r="F18" s="48"/>
      <c r="G18" s="48"/>
      <c r="H18" s="48"/>
      <c r="I18" s="48"/>
    </row>
    <row r="19" spans="1:14" ht="12.75" customHeight="1">
      <c r="A19" s="48"/>
      <c r="B19" s="48"/>
      <c r="C19" s="48"/>
      <c r="D19" s="48"/>
      <c r="E19" s="48"/>
      <c r="F19" s="48"/>
      <c r="G19" s="48"/>
      <c r="H19" s="48"/>
      <c r="I19" s="48"/>
    </row>
    <row r="20" spans="1:14" ht="12.75">
      <c r="A20" s="9" t="s">
        <v>22</v>
      </c>
      <c r="B20" s="44" t="s">
        <v>23</v>
      </c>
      <c r="C20" s="45"/>
      <c r="D20" s="46"/>
      <c r="E20" s="1" t="s">
        <v>24</v>
      </c>
      <c r="F20" s="47" t="s">
        <v>25</v>
      </c>
      <c r="G20" s="47"/>
      <c r="H20" s="47"/>
      <c r="I20" s="1" t="s">
        <v>24</v>
      </c>
    </row>
    <row r="21" spans="1:14" ht="12.75">
      <c r="A21" s="1">
        <v>13</v>
      </c>
      <c r="B21" s="44" t="s">
        <v>314</v>
      </c>
      <c r="C21" s="45"/>
      <c r="D21" s="46"/>
      <c r="E21">
        <v>9</v>
      </c>
      <c r="F21" s="44" t="s">
        <v>269</v>
      </c>
      <c r="G21" s="45"/>
      <c r="H21" s="46"/>
      <c r="I21">
        <v>2</v>
      </c>
      <c r="J21">
        <f t="shared" si="1"/>
        <v>1</v>
      </c>
      <c r="K21">
        <f t="shared" si="0"/>
        <v>0</v>
      </c>
      <c r="M21">
        <f>SUM(E21:E25)</f>
        <v>35</v>
      </c>
      <c r="N21">
        <f>SUM(I21:I25)</f>
        <v>26</v>
      </c>
    </row>
    <row r="22" spans="1:14" ht="12.75">
      <c r="A22" s="1">
        <v>14</v>
      </c>
      <c r="B22" s="44" t="s">
        <v>343</v>
      </c>
      <c r="C22" s="45"/>
      <c r="D22" s="46"/>
      <c r="E22">
        <v>8</v>
      </c>
      <c r="F22" s="44" t="s">
        <v>65</v>
      </c>
      <c r="G22" s="45"/>
      <c r="H22" s="46"/>
      <c r="I22">
        <v>9</v>
      </c>
      <c r="J22">
        <f t="shared" si="1"/>
        <v>0</v>
      </c>
      <c r="K22">
        <f t="shared" si="0"/>
        <v>1</v>
      </c>
    </row>
    <row r="23" spans="1:14" ht="12.75">
      <c r="A23" s="1">
        <v>15</v>
      </c>
      <c r="B23" s="44" t="s">
        <v>343</v>
      </c>
      <c r="C23" s="45"/>
      <c r="D23" s="46"/>
      <c r="E23">
        <v>9</v>
      </c>
      <c r="F23" s="44" t="s">
        <v>269</v>
      </c>
      <c r="G23" s="45"/>
      <c r="H23" s="46"/>
      <c r="I23">
        <v>6</v>
      </c>
      <c r="J23">
        <f t="shared" si="1"/>
        <v>1</v>
      </c>
      <c r="K23">
        <f t="shared" si="0"/>
        <v>0</v>
      </c>
    </row>
    <row r="24" spans="1:14" ht="12.75">
      <c r="A24" s="1">
        <v>16</v>
      </c>
      <c r="B24" s="44" t="s">
        <v>314</v>
      </c>
      <c r="C24" s="45"/>
      <c r="D24" s="46"/>
      <c r="E24">
        <v>9</v>
      </c>
      <c r="F24" s="44" t="s">
        <v>65</v>
      </c>
      <c r="G24" s="45"/>
      <c r="H24" s="46"/>
      <c r="I24">
        <v>0</v>
      </c>
      <c r="J24">
        <f t="shared" si="1"/>
        <v>1</v>
      </c>
      <c r="K24">
        <f t="shared" si="0"/>
        <v>0</v>
      </c>
    </row>
    <row r="25" spans="1:14" ht="12.75">
      <c r="A25" s="1">
        <v>17</v>
      </c>
      <c r="B25" s="44" t="s">
        <v>359</v>
      </c>
      <c r="C25" s="45"/>
      <c r="D25" s="46"/>
      <c r="E25">
        <v>0</v>
      </c>
      <c r="F25" s="44" t="s">
        <v>360</v>
      </c>
      <c r="G25" s="45"/>
      <c r="H25" s="46"/>
      <c r="I25">
        <v>9</v>
      </c>
      <c r="J25">
        <f t="shared" si="1"/>
        <v>0</v>
      </c>
      <c r="K25">
        <f t="shared" si="0"/>
        <v>1</v>
      </c>
    </row>
    <row r="26" spans="1:14" ht="12.75">
      <c r="A26" s="48" t="s">
        <v>29</v>
      </c>
      <c r="B26" s="48"/>
      <c r="C26" s="48"/>
      <c r="D26" s="48"/>
      <c r="E26" s="48"/>
      <c r="F26" s="48"/>
      <c r="G26" s="48"/>
      <c r="H26" s="48"/>
      <c r="I26" s="48"/>
    </row>
    <row r="27" spans="1:14" ht="12.75">
      <c r="A27" s="48"/>
      <c r="B27" s="48"/>
      <c r="C27" s="48"/>
      <c r="D27" s="48"/>
      <c r="E27" s="48"/>
      <c r="F27" s="48"/>
      <c r="G27" s="48"/>
      <c r="H27" s="48"/>
      <c r="I27" s="48"/>
    </row>
    <row r="28" spans="1:14" ht="12.75">
      <c r="A28" s="9" t="s">
        <v>22</v>
      </c>
      <c r="B28" s="44" t="s">
        <v>30</v>
      </c>
      <c r="C28" s="45"/>
      <c r="D28" s="46"/>
      <c r="E28" s="1" t="s">
        <v>24</v>
      </c>
      <c r="F28" s="47" t="s">
        <v>31</v>
      </c>
      <c r="G28" s="47"/>
      <c r="H28" s="47"/>
      <c r="I28" s="1" t="s">
        <v>24</v>
      </c>
    </row>
    <row r="29" spans="1:14" ht="15.75" customHeight="1">
      <c r="A29" s="1">
        <v>18</v>
      </c>
      <c r="B29" s="44" t="s">
        <v>318</v>
      </c>
      <c r="C29" s="44"/>
      <c r="D29" s="44"/>
      <c r="E29">
        <v>25</v>
      </c>
      <c r="F29" s="44" t="s">
        <v>338</v>
      </c>
      <c r="G29" s="44"/>
      <c r="H29" s="44"/>
      <c r="I29">
        <v>20</v>
      </c>
      <c r="J29">
        <f>IF(E29=25,1,0)</f>
        <v>1</v>
      </c>
      <c r="K29">
        <f>IF(I29=25,1,0)</f>
        <v>0</v>
      </c>
      <c r="M29" s="3">
        <f>SUM(E29:E30)/2.8</f>
        <v>17.142857142857142</v>
      </c>
      <c r="N29" s="3">
        <f>SUM(I29:I30)/2.8</f>
        <v>16.071428571428573</v>
      </c>
    </row>
    <row r="30" spans="1:14" ht="15.75" customHeight="1">
      <c r="A30" s="1">
        <v>19</v>
      </c>
      <c r="B30" s="44" t="s">
        <v>340</v>
      </c>
      <c r="C30" s="44"/>
      <c r="D30" s="44"/>
      <c r="E30">
        <v>23</v>
      </c>
      <c r="F30" s="44" t="s">
        <v>339</v>
      </c>
      <c r="G30" s="44"/>
      <c r="H30" s="44"/>
      <c r="I30">
        <v>25</v>
      </c>
      <c r="J30">
        <f t="shared" ref="J30:J38" si="2">IF(E30=25,1,0)</f>
        <v>0</v>
      </c>
      <c r="K30">
        <f t="shared" ref="K30:K38" si="3">IF(I30=25,1,0)</f>
        <v>1</v>
      </c>
      <c r="N30" s="3"/>
    </row>
    <row r="31" spans="1:14" ht="15.75" customHeight="1">
      <c r="A31" s="48" t="s">
        <v>32</v>
      </c>
      <c r="B31" s="48"/>
      <c r="C31" s="48"/>
      <c r="D31" s="48"/>
      <c r="E31" s="48"/>
      <c r="F31" s="48"/>
      <c r="G31" s="48"/>
      <c r="H31" s="48"/>
      <c r="I31" s="48"/>
      <c r="N31" s="3"/>
    </row>
    <row r="32" spans="1:14" ht="15.75" customHeight="1">
      <c r="A32" s="48"/>
      <c r="B32" s="48"/>
      <c r="C32" s="48"/>
      <c r="D32" s="48"/>
      <c r="E32" s="48"/>
      <c r="F32" s="48"/>
      <c r="G32" s="48"/>
      <c r="H32" s="48"/>
      <c r="I32" s="48"/>
      <c r="N32" s="3"/>
    </row>
    <row r="33" spans="1:14" ht="15.75" customHeight="1">
      <c r="A33" s="9" t="s">
        <v>22</v>
      </c>
      <c r="B33" s="44" t="s">
        <v>30</v>
      </c>
      <c r="C33" s="45"/>
      <c r="D33" s="46"/>
      <c r="E33" s="1" t="s">
        <v>24</v>
      </c>
      <c r="F33" s="47" t="s">
        <v>31</v>
      </c>
      <c r="G33" s="47"/>
      <c r="H33" s="47"/>
      <c r="I33" s="1" t="s">
        <v>24</v>
      </c>
      <c r="N33" s="3"/>
    </row>
    <row r="34" spans="1:14" ht="15.75" customHeight="1">
      <c r="A34" s="1">
        <v>18</v>
      </c>
      <c r="B34" s="44" t="s">
        <v>341</v>
      </c>
      <c r="C34" s="44"/>
      <c r="D34" s="44"/>
      <c r="E34">
        <v>17</v>
      </c>
      <c r="F34" s="44" t="s">
        <v>342</v>
      </c>
      <c r="G34" s="44"/>
      <c r="H34" s="44"/>
      <c r="I34">
        <v>25</v>
      </c>
      <c r="J34">
        <f t="shared" si="2"/>
        <v>0</v>
      </c>
      <c r="K34">
        <f t="shared" si="3"/>
        <v>1</v>
      </c>
      <c r="M34" s="3">
        <f>SUM(E34)/2.8</f>
        <v>6.0714285714285721</v>
      </c>
      <c r="N34" s="3">
        <f>SUM(I34)/2.8</f>
        <v>8.9285714285714288</v>
      </c>
    </row>
    <row r="35" spans="1:14" ht="15.75" customHeight="1">
      <c r="A35" s="48" t="s">
        <v>33</v>
      </c>
      <c r="B35" s="48"/>
      <c r="C35" s="48"/>
      <c r="D35" s="48"/>
      <c r="E35" s="48"/>
      <c r="F35" s="48"/>
      <c r="G35" s="48"/>
      <c r="H35" s="48"/>
      <c r="I35" s="48"/>
      <c r="N35" s="3"/>
    </row>
    <row r="36" spans="1:14" ht="15.75" customHeight="1">
      <c r="A36" s="48"/>
      <c r="B36" s="48"/>
      <c r="C36" s="48"/>
      <c r="D36" s="48"/>
      <c r="E36" s="48"/>
      <c r="F36" s="48"/>
      <c r="G36" s="48"/>
      <c r="H36" s="48"/>
      <c r="I36" s="48"/>
      <c r="N36" s="3"/>
    </row>
    <row r="37" spans="1:14" ht="15.75" customHeight="1">
      <c r="A37" s="9" t="s">
        <v>22</v>
      </c>
      <c r="B37" s="44" t="s">
        <v>30</v>
      </c>
      <c r="C37" s="45"/>
      <c r="D37" s="46"/>
      <c r="E37" s="1" t="s">
        <v>24</v>
      </c>
      <c r="F37" s="47" t="s">
        <v>31</v>
      </c>
      <c r="G37" s="47"/>
      <c r="H37" s="47"/>
      <c r="I37" s="1" t="s">
        <v>24</v>
      </c>
      <c r="N37" s="3"/>
    </row>
    <row r="38" spans="1:14" ht="15.75" customHeight="1">
      <c r="A38" s="1">
        <v>18</v>
      </c>
      <c r="B38" s="44" t="s">
        <v>359</v>
      </c>
      <c r="C38" s="45"/>
      <c r="D38" s="46"/>
      <c r="E38">
        <v>0</v>
      </c>
      <c r="F38" s="44" t="s">
        <v>363</v>
      </c>
      <c r="G38" s="44"/>
      <c r="H38" s="44"/>
      <c r="I38">
        <v>25</v>
      </c>
      <c r="J38">
        <f t="shared" si="2"/>
        <v>0</v>
      </c>
      <c r="K38">
        <f t="shared" si="3"/>
        <v>1</v>
      </c>
      <c r="M38" s="3">
        <f>SUM(E38)/2.8</f>
        <v>0</v>
      </c>
      <c r="N38" s="3">
        <f>SUM(I38)/2.8</f>
        <v>8.9285714285714288</v>
      </c>
    </row>
    <row r="39" spans="1:14" ht="15.75" customHeight="1">
      <c r="A39" s="1"/>
      <c r="B39" s="44"/>
      <c r="C39" s="45"/>
      <c r="D39" s="46"/>
      <c r="F39" s="44"/>
      <c r="G39" s="45"/>
      <c r="H39" s="46"/>
    </row>
  </sheetData>
  <mergeCells count="62">
    <mergeCell ref="M8:N8"/>
    <mergeCell ref="A1:H2"/>
    <mergeCell ref="A3:G3"/>
    <mergeCell ref="J4:J5"/>
    <mergeCell ref="K4:K5"/>
    <mergeCell ref="M4:M5"/>
    <mergeCell ref="N4:N5"/>
    <mergeCell ref="A6:I7"/>
    <mergeCell ref="J6:J7"/>
    <mergeCell ref="K6:K7"/>
    <mergeCell ref="B8:D8"/>
    <mergeCell ref="F8:H8"/>
    <mergeCell ref="B9:D9"/>
    <mergeCell ref="F9:H9"/>
    <mergeCell ref="B10:D10"/>
    <mergeCell ref="F10:H10"/>
    <mergeCell ref="B11:D11"/>
    <mergeCell ref="F11:H11"/>
    <mergeCell ref="B12:D12"/>
    <mergeCell ref="F12:H12"/>
    <mergeCell ref="B13:D13"/>
    <mergeCell ref="F13:H13"/>
    <mergeCell ref="B14:D14"/>
    <mergeCell ref="F14:H14"/>
    <mergeCell ref="B22:D22"/>
    <mergeCell ref="F22:H22"/>
    <mergeCell ref="B15:D15"/>
    <mergeCell ref="F15:H15"/>
    <mergeCell ref="B16:D16"/>
    <mergeCell ref="F16:H16"/>
    <mergeCell ref="B17:D17"/>
    <mergeCell ref="F17:H17"/>
    <mergeCell ref="A18:I19"/>
    <mergeCell ref="B20:D20"/>
    <mergeCell ref="F20:H20"/>
    <mergeCell ref="B21:D21"/>
    <mergeCell ref="F21:H21"/>
    <mergeCell ref="B23:D23"/>
    <mergeCell ref="F23:H23"/>
    <mergeCell ref="B24:D24"/>
    <mergeCell ref="F24:H24"/>
    <mergeCell ref="B25:D25"/>
    <mergeCell ref="F25:H25"/>
    <mergeCell ref="A35:I36"/>
    <mergeCell ref="A26:I27"/>
    <mergeCell ref="B28:D28"/>
    <mergeCell ref="F28:H28"/>
    <mergeCell ref="B29:D29"/>
    <mergeCell ref="F29:H29"/>
    <mergeCell ref="B30:D30"/>
    <mergeCell ref="F30:H30"/>
    <mergeCell ref="A31:I32"/>
    <mergeCell ref="B33:D33"/>
    <mergeCell ref="F33:H33"/>
    <mergeCell ref="B34:D34"/>
    <mergeCell ref="F34:H34"/>
    <mergeCell ref="B37:D37"/>
    <mergeCell ref="F37:H37"/>
    <mergeCell ref="B38:D38"/>
    <mergeCell ref="F38:H38"/>
    <mergeCell ref="B39:D39"/>
    <mergeCell ref="F39:H3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F22EF-64AA-4722-A369-48CF6E3892AC}">
  <sheetPr>
    <outlinePr summaryBelow="0" summaryRight="0"/>
  </sheetPr>
  <dimension ref="A1:N39"/>
  <sheetViews>
    <sheetView workbookViewId="0">
      <selection activeCell="A18" sqref="A18:I19"/>
    </sheetView>
  </sheetViews>
  <sheetFormatPr defaultColWidth="12.5703125" defaultRowHeight="15.75" customHeight="1"/>
  <cols>
    <col min="13" max="13" width="14.28515625" bestFit="1" customWidth="1"/>
  </cols>
  <sheetData>
    <row r="1" spans="1:14" ht="12.75">
      <c r="A1" s="49" t="s">
        <v>44</v>
      </c>
      <c r="B1" s="46"/>
      <c r="C1" s="46"/>
      <c r="D1" s="46"/>
      <c r="E1" s="46"/>
      <c r="F1" s="46"/>
      <c r="G1" s="46"/>
      <c r="H1" s="46"/>
    </row>
    <row r="2" spans="1:14" ht="15.75" customHeight="1">
      <c r="A2" s="46"/>
      <c r="B2" s="46"/>
      <c r="C2" s="46"/>
      <c r="D2" s="46"/>
      <c r="E2" s="46"/>
      <c r="F2" s="46"/>
      <c r="G2" s="46"/>
      <c r="H2" s="46"/>
    </row>
    <row r="3" spans="1:14" ht="15.75" customHeight="1">
      <c r="A3" s="50" t="s">
        <v>16</v>
      </c>
      <c r="B3" s="50"/>
      <c r="C3" s="50"/>
      <c r="D3" s="50"/>
      <c r="E3" s="50"/>
      <c r="F3" s="50"/>
      <c r="G3" s="50"/>
    </row>
    <row r="4" spans="1:14" ht="15.75" customHeight="1">
      <c r="J4" s="51" t="s">
        <v>40</v>
      </c>
      <c r="K4" s="51" t="s">
        <v>36</v>
      </c>
      <c r="M4" s="51" t="s">
        <v>40</v>
      </c>
      <c r="N4" s="51" t="s">
        <v>36</v>
      </c>
    </row>
    <row r="5" spans="1:14" ht="15.75" customHeight="1">
      <c r="J5" s="51"/>
      <c r="K5" s="51"/>
      <c r="M5" s="51"/>
      <c r="N5" s="51"/>
    </row>
    <row r="6" spans="1:14" ht="15.75" customHeight="1">
      <c r="A6" s="48" t="s">
        <v>19</v>
      </c>
      <c r="B6" s="48"/>
      <c r="C6" s="48"/>
      <c r="D6" s="48"/>
      <c r="E6" s="48"/>
      <c r="F6" s="48"/>
      <c r="G6" s="48"/>
      <c r="H6" s="48"/>
      <c r="I6" s="48"/>
      <c r="J6" s="52">
        <f>SUM(J9:J38)</f>
        <v>12</v>
      </c>
      <c r="K6" s="52">
        <f>SUM(K9:K38)</f>
        <v>6</v>
      </c>
      <c r="L6" t="s">
        <v>20</v>
      </c>
      <c r="M6" s="3">
        <f>SUM(M9,M21,M29,M34,M38)</f>
        <v>134.5</v>
      </c>
      <c r="N6" s="3">
        <f>SUM(N9,N21,N29,N34,N38)</f>
        <v>113.14285714285715</v>
      </c>
    </row>
    <row r="7" spans="1:14" ht="12.75" customHeight="1">
      <c r="A7" s="48"/>
      <c r="B7" s="48"/>
      <c r="C7" s="48"/>
      <c r="D7" s="48"/>
      <c r="E7" s="48"/>
      <c r="F7" s="48"/>
      <c r="G7" s="48"/>
      <c r="H7" s="48"/>
      <c r="I7" s="48"/>
      <c r="J7" s="52"/>
      <c r="K7" s="52"/>
      <c r="L7" t="s">
        <v>21</v>
      </c>
      <c r="M7" s="2">
        <f>M6/162</f>
        <v>0.83024691358024694</v>
      </c>
      <c r="N7" s="2">
        <f>N6/162</f>
        <v>0.69841269841269848</v>
      </c>
    </row>
    <row r="8" spans="1:14" ht="12.75">
      <c r="A8" s="9" t="s">
        <v>22</v>
      </c>
      <c r="B8" s="44" t="s">
        <v>23</v>
      </c>
      <c r="C8" s="45"/>
      <c r="D8" s="46"/>
      <c r="E8" s="1" t="s">
        <v>24</v>
      </c>
      <c r="F8" s="47" t="s">
        <v>25</v>
      </c>
      <c r="G8" s="47"/>
      <c r="H8" s="47"/>
      <c r="I8" s="1" t="s">
        <v>24</v>
      </c>
      <c r="J8" s="1" t="s">
        <v>26</v>
      </c>
      <c r="K8" s="1" t="s">
        <v>26</v>
      </c>
      <c r="M8" s="44" t="s">
        <v>27</v>
      </c>
      <c r="N8" s="44"/>
    </row>
    <row r="9" spans="1:14" ht="12.75">
      <c r="A9" s="1">
        <v>1</v>
      </c>
      <c r="B9" s="44" t="s">
        <v>215</v>
      </c>
      <c r="C9" s="44"/>
      <c r="D9" s="44"/>
      <c r="E9" s="1">
        <v>9</v>
      </c>
      <c r="F9" s="47" t="s">
        <v>213</v>
      </c>
      <c r="G9" s="47"/>
      <c r="H9" s="47"/>
      <c r="I9" s="1">
        <v>6</v>
      </c>
      <c r="J9">
        <f>IF(E9=9,1,0)</f>
        <v>1</v>
      </c>
      <c r="K9">
        <f t="shared" ref="K9:K25" si="0">IF(I9=9,1,0)</f>
        <v>0</v>
      </c>
      <c r="M9">
        <f>SUM(E9:E17)</f>
        <v>64</v>
      </c>
      <c r="N9">
        <f>SUM(I9:I17)</f>
        <v>55</v>
      </c>
    </row>
    <row r="10" spans="1:14" ht="12.75">
      <c r="A10" s="1">
        <v>2</v>
      </c>
      <c r="B10" s="44" t="s">
        <v>129</v>
      </c>
      <c r="C10" s="44"/>
      <c r="D10" s="44"/>
      <c r="E10" s="1">
        <v>3</v>
      </c>
      <c r="F10" s="47" t="s">
        <v>352</v>
      </c>
      <c r="G10" s="47"/>
      <c r="H10" s="47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2.75">
      <c r="A11" s="1">
        <v>3</v>
      </c>
      <c r="B11" s="44" t="s">
        <v>133</v>
      </c>
      <c r="C11" s="44"/>
      <c r="D11" s="44"/>
      <c r="E11" s="1">
        <v>9</v>
      </c>
      <c r="F11" s="47" t="s">
        <v>217</v>
      </c>
      <c r="G11" s="47"/>
      <c r="H11" s="47"/>
      <c r="I11" s="1">
        <v>4</v>
      </c>
      <c r="J11">
        <f t="shared" si="1"/>
        <v>1</v>
      </c>
      <c r="K11">
        <f t="shared" si="0"/>
        <v>0</v>
      </c>
    </row>
    <row r="12" spans="1:14" ht="12.75">
      <c r="A12" s="1">
        <v>4</v>
      </c>
      <c r="B12" s="44" t="s">
        <v>411</v>
      </c>
      <c r="C12" s="44"/>
      <c r="D12" s="44"/>
      <c r="E12" s="1">
        <v>4</v>
      </c>
      <c r="F12" s="47" t="s">
        <v>82</v>
      </c>
      <c r="G12" s="47"/>
      <c r="H12" s="47"/>
      <c r="I12" s="1">
        <v>9</v>
      </c>
      <c r="J12">
        <f t="shared" si="1"/>
        <v>0</v>
      </c>
      <c r="K12">
        <f t="shared" si="0"/>
        <v>1</v>
      </c>
    </row>
    <row r="13" spans="1:14" ht="12.75">
      <c r="A13" s="1">
        <v>5</v>
      </c>
      <c r="B13" s="44" t="s">
        <v>215</v>
      </c>
      <c r="C13" s="44"/>
      <c r="D13" s="44"/>
      <c r="E13" s="1">
        <v>3</v>
      </c>
      <c r="F13" s="47" t="s">
        <v>352</v>
      </c>
      <c r="G13" s="47"/>
      <c r="H13" s="47"/>
      <c r="I13" s="1">
        <v>9</v>
      </c>
      <c r="J13">
        <f t="shared" si="1"/>
        <v>0</v>
      </c>
      <c r="K13">
        <f t="shared" si="0"/>
        <v>1</v>
      </c>
    </row>
    <row r="14" spans="1:14" ht="12.75">
      <c r="A14" s="1">
        <v>6</v>
      </c>
      <c r="B14" s="44" t="s">
        <v>129</v>
      </c>
      <c r="C14" s="44"/>
      <c r="D14" s="44"/>
      <c r="E14" s="1">
        <v>9</v>
      </c>
      <c r="F14" s="47" t="s">
        <v>216</v>
      </c>
      <c r="G14" s="47"/>
      <c r="H14" s="47"/>
      <c r="I14" s="1">
        <v>4</v>
      </c>
      <c r="J14">
        <f t="shared" si="1"/>
        <v>1</v>
      </c>
      <c r="K14">
        <f t="shared" si="0"/>
        <v>0</v>
      </c>
    </row>
    <row r="15" spans="1:14" ht="12.75">
      <c r="A15" s="1">
        <v>7</v>
      </c>
      <c r="B15" s="44" t="s">
        <v>133</v>
      </c>
      <c r="C15" s="44"/>
      <c r="D15" s="44"/>
      <c r="E15" s="1">
        <v>9</v>
      </c>
      <c r="F15" s="47" t="s">
        <v>84</v>
      </c>
      <c r="G15" s="47"/>
      <c r="H15" s="47"/>
      <c r="I15" s="1">
        <v>4</v>
      </c>
      <c r="J15">
        <f t="shared" si="1"/>
        <v>1</v>
      </c>
      <c r="K15">
        <f t="shared" si="0"/>
        <v>0</v>
      </c>
    </row>
    <row r="16" spans="1:14" ht="12.75">
      <c r="A16" s="1">
        <v>8</v>
      </c>
      <c r="B16" s="44" t="s">
        <v>411</v>
      </c>
      <c r="C16" s="44"/>
      <c r="D16" s="44"/>
      <c r="E16" s="1">
        <v>9</v>
      </c>
      <c r="F16" s="47" t="s">
        <v>217</v>
      </c>
      <c r="G16" s="47"/>
      <c r="H16" s="47"/>
      <c r="I16" s="1">
        <v>4</v>
      </c>
      <c r="J16">
        <f t="shared" si="1"/>
        <v>1</v>
      </c>
      <c r="K16">
        <f t="shared" si="0"/>
        <v>0</v>
      </c>
    </row>
    <row r="17" spans="1:14" ht="12.75">
      <c r="A17" s="1">
        <v>9</v>
      </c>
      <c r="B17" s="44" t="s">
        <v>135</v>
      </c>
      <c r="C17" s="44"/>
      <c r="D17" s="44"/>
      <c r="E17" s="1">
        <v>9</v>
      </c>
      <c r="F17" s="47" t="s">
        <v>354</v>
      </c>
      <c r="G17" s="47"/>
      <c r="H17" s="47"/>
      <c r="I17" s="1">
        <v>6</v>
      </c>
      <c r="J17">
        <f t="shared" si="1"/>
        <v>1</v>
      </c>
      <c r="K17">
        <f t="shared" si="0"/>
        <v>0</v>
      </c>
    </row>
    <row r="18" spans="1:14" ht="12.75" customHeight="1">
      <c r="A18" s="48" t="s">
        <v>28</v>
      </c>
      <c r="B18" s="48"/>
      <c r="C18" s="48"/>
      <c r="D18" s="48"/>
      <c r="E18" s="48"/>
      <c r="F18" s="48"/>
      <c r="G18" s="48"/>
      <c r="H18" s="48"/>
      <c r="I18" s="48"/>
    </row>
    <row r="19" spans="1:14" ht="12.75" customHeight="1">
      <c r="A19" s="48"/>
      <c r="B19" s="48"/>
      <c r="C19" s="48"/>
      <c r="D19" s="48"/>
      <c r="E19" s="48"/>
      <c r="F19" s="48"/>
      <c r="G19" s="48"/>
      <c r="H19" s="48"/>
      <c r="I19" s="48"/>
    </row>
    <row r="20" spans="1:14" ht="12.75">
      <c r="A20" s="9" t="s">
        <v>22</v>
      </c>
      <c r="B20" s="44" t="s">
        <v>23</v>
      </c>
      <c r="C20" s="45"/>
      <c r="D20" s="46"/>
      <c r="E20" s="1" t="s">
        <v>24</v>
      </c>
      <c r="F20" s="47" t="s">
        <v>25</v>
      </c>
      <c r="G20" s="47"/>
      <c r="H20" s="47"/>
      <c r="I20" s="1" t="s">
        <v>24</v>
      </c>
    </row>
    <row r="21" spans="1:14" ht="12.75">
      <c r="A21" s="1">
        <v>13</v>
      </c>
      <c r="B21" s="44" t="s">
        <v>139</v>
      </c>
      <c r="C21" s="45"/>
      <c r="D21" s="46"/>
      <c r="E21">
        <v>4</v>
      </c>
      <c r="F21" s="44" t="s">
        <v>220</v>
      </c>
      <c r="G21" s="45"/>
      <c r="H21" s="46"/>
      <c r="I21">
        <v>9</v>
      </c>
      <c r="J21">
        <f t="shared" si="1"/>
        <v>0</v>
      </c>
      <c r="K21">
        <f t="shared" si="0"/>
        <v>1</v>
      </c>
      <c r="M21">
        <f>SUM(E21:E25)</f>
        <v>38</v>
      </c>
      <c r="N21">
        <f>SUM(I21:I25)</f>
        <v>31</v>
      </c>
    </row>
    <row r="22" spans="1:14" ht="12.75">
      <c r="A22" s="1">
        <v>14</v>
      </c>
      <c r="B22" s="44" t="s">
        <v>413</v>
      </c>
      <c r="C22" s="45"/>
      <c r="D22" s="46"/>
      <c r="E22">
        <v>9</v>
      </c>
      <c r="F22" s="44" t="s">
        <v>94</v>
      </c>
      <c r="G22" s="45"/>
      <c r="H22" s="46"/>
      <c r="I22">
        <v>5</v>
      </c>
      <c r="J22">
        <f t="shared" si="1"/>
        <v>1</v>
      </c>
      <c r="K22">
        <f t="shared" si="0"/>
        <v>0</v>
      </c>
    </row>
    <row r="23" spans="1:14" ht="12.75">
      <c r="A23" s="1">
        <v>15</v>
      </c>
      <c r="B23" s="44" t="s">
        <v>139</v>
      </c>
      <c r="C23" s="45"/>
      <c r="D23" s="46"/>
      <c r="E23">
        <v>9</v>
      </c>
      <c r="F23" s="44" t="s">
        <v>94</v>
      </c>
      <c r="G23" s="45"/>
      <c r="H23" s="46"/>
      <c r="I23">
        <v>5</v>
      </c>
      <c r="J23">
        <f t="shared" si="1"/>
        <v>1</v>
      </c>
      <c r="K23">
        <f t="shared" si="0"/>
        <v>0</v>
      </c>
    </row>
    <row r="24" spans="1:14" ht="12.75">
      <c r="A24" s="1">
        <v>16</v>
      </c>
      <c r="B24" s="44" t="s">
        <v>413</v>
      </c>
      <c r="C24" s="45"/>
      <c r="D24" s="46"/>
      <c r="E24">
        <v>9</v>
      </c>
      <c r="F24" s="44" t="s">
        <v>412</v>
      </c>
      <c r="G24" s="45"/>
      <c r="H24" s="46"/>
      <c r="I24">
        <v>3</v>
      </c>
      <c r="J24">
        <f t="shared" si="1"/>
        <v>1</v>
      </c>
      <c r="K24">
        <f t="shared" si="0"/>
        <v>0</v>
      </c>
    </row>
    <row r="25" spans="1:14" ht="12.75">
      <c r="A25" s="1">
        <v>17</v>
      </c>
      <c r="B25" s="44" t="s">
        <v>143</v>
      </c>
      <c r="C25" s="45"/>
      <c r="D25" s="46"/>
      <c r="E25">
        <v>7</v>
      </c>
      <c r="F25" s="44" t="s">
        <v>92</v>
      </c>
      <c r="G25" s="45"/>
      <c r="H25" s="46"/>
      <c r="I25">
        <v>9</v>
      </c>
      <c r="J25">
        <f t="shared" si="1"/>
        <v>0</v>
      </c>
      <c r="K25">
        <f t="shared" si="0"/>
        <v>1</v>
      </c>
    </row>
    <row r="26" spans="1:14" ht="12.75">
      <c r="A26" s="48" t="s">
        <v>29</v>
      </c>
      <c r="B26" s="48"/>
      <c r="C26" s="48"/>
      <c r="D26" s="48"/>
      <c r="E26" s="48"/>
      <c r="F26" s="48"/>
      <c r="G26" s="48"/>
      <c r="H26" s="48"/>
      <c r="I26" s="48"/>
    </row>
    <row r="27" spans="1:14" ht="12.75">
      <c r="A27" s="48"/>
      <c r="B27" s="48"/>
      <c r="C27" s="48"/>
      <c r="D27" s="48"/>
      <c r="E27" s="48"/>
      <c r="F27" s="48"/>
      <c r="G27" s="48"/>
      <c r="H27" s="48"/>
      <c r="I27" s="48"/>
    </row>
    <row r="28" spans="1:14" ht="12.75">
      <c r="A28" s="9" t="s">
        <v>22</v>
      </c>
      <c r="B28" s="44" t="s">
        <v>30</v>
      </c>
      <c r="C28" s="45"/>
      <c r="D28" s="46"/>
      <c r="E28" s="1" t="s">
        <v>24</v>
      </c>
      <c r="F28" s="47" t="s">
        <v>31</v>
      </c>
      <c r="G28" s="47"/>
      <c r="H28" s="47"/>
      <c r="I28" s="1" t="s">
        <v>24</v>
      </c>
    </row>
    <row r="29" spans="1:14" ht="15.75" customHeight="1">
      <c r="A29" s="1">
        <v>18</v>
      </c>
      <c r="B29" s="44" t="s">
        <v>414</v>
      </c>
      <c r="C29" s="44"/>
      <c r="D29" s="44"/>
      <c r="E29">
        <v>25</v>
      </c>
      <c r="F29" s="44" t="s">
        <v>416</v>
      </c>
      <c r="G29" s="44"/>
      <c r="H29" s="44"/>
      <c r="I29">
        <v>19</v>
      </c>
      <c r="J29">
        <f>IF(E29=25,1,0)</f>
        <v>1</v>
      </c>
      <c r="K29">
        <f>IF(I29=25,1,0)</f>
        <v>0</v>
      </c>
      <c r="M29" s="3">
        <f>SUM(E29:E30)/2.8</f>
        <v>17.857142857142858</v>
      </c>
      <c r="N29" s="3">
        <f>SUM(I29:I30)/2.8</f>
        <v>13.214285714285715</v>
      </c>
    </row>
    <row r="30" spans="1:14" ht="15.75" customHeight="1">
      <c r="A30" s="1">
        <v>19</v>
      </c>
      <c r="B30" s="44" t="s">
        <v>415</v>
      </c>
      <c r="C30" s="44"/>
      <c r="D30" s="44"/>
      <c r="E30">
        <v>25</v>
      </c>
      <c r="F30" s="44" t="s">
        <v>417</v>
      </c>
      <c r="G30" s="44"/>
      <c r="H30" s="44"/>
      <c r="I30">
        <v>18</v>
      </c>
      <c r="J30">
        <f t="shared" ref="J30:J38" si="2">IF(E30=25,1,0)</f>
        <v>1</v>
      </c>
      <c r="K30">
        <f t="shared" ref="K30:K38" si="3">IF(I30=25,1,0)</f>
        <v>0</v>
      </c>
      <c r="N30" s="3"/>
    </row>
    <row r="31" spans="1:14" ht="15.75" customHeight="1">
      <c r="A31" s="48" t="s">
        <v>32</v>
      </c>
      <c r="B31" s="48"/>
      <c r="C31" s="48"/>
      <c r="D31" s="48"/>
      <c r="E31" s="48"/>
      <c r="F31" s="48"/>
      <c r="G31" s="48"/>
      <c r="H31" s="48"/>
      <c r="I31" s="48"/>
      <c r="N31" s="3"/>
    </row>
    <row r="32" spans="1:14" ht="15.75" customHeight="1">
      <c r="A32" s="48"/>
      <c r="B32" s="48"/>
      <c r="C32" s="48"/>
      <c r="D32" s="48"/>
      <c r="E32" s="48"/>
      <c r="F32" s="48"/>
      <c r="G32" s="48"/>
      <c r="H32" s="48"/>
      <c r="I32" s="48"/>
      <c r="N32" s="3"/>
    </row>
    <row r="33" spans="1:14" ht="15.75" customHeight="1">
      <c r="A33" s="9" t="s">
        <v>22</v>
      </c>
      <c r="B33" s="44" t="s">
        <v>30</v>
      </c>
      <c r="C33" s="45"/>
      <c r="D33" s="46"/>
      <c r="E33" s="1" t="s">
        <v>24</v>
      </c>
      <c r="F33" s="47" t="s">
        <v>31</v>
      </c>
      <c r="G33" s="47"/>
      <c r="H33" s="47"/>
      <c r="I33" s="1" t="s">
        <v>24</v>
      </c>
      <c r="N33" s="3"/>
    </row>
    <row r="34" spans="1:14" ht="15.75" customHeight="1">
      <c r="A34" s="1">
        <v>18</v>
      </c>
      <c r="B34" s="44" t="s">
        <v>291</v>
      </c>
      <c r="C34" s="44"/>
      <c r="D34" s="44"/>
      <c r="E34">
        <v>25</v>
      </c>
      <c r="F34" s="44" t="s">
        <v>418</v>
      </c>
      <c r="G34" s="44"/>
      <c r="H34" s="44"/>
      <c r="I34">
        <v>14</v>
      </c>
      <c r="J34">
        <f t="shared" si="2"/>
        <v>1</v>
      </c>
      <c r="K34">
        <f t="shared" si="3"/>
        <v>0</v>
      </c>
      <c r="M34" s="3">
        <f>SUM(E34)/2.8</f>
        <v>8.9285714285714288</v>
      </c>
      <c r="N34" s="3">
        <f>SUM(I34)/2.8</f>
        <v>5</v>
      </c>
    </row>
    <row r="35" spans="1:14" ht="15.75" customHeight="1">
      <c r="A35" s="48" t="s">
        <v>33</v>
      </c>
      <c r="B35" s="48"/>
      <c r="C35" s="48"/>
      <c r="D35" s="48"/>
      <c r="E35" s="48"/>
      <c r="F35" s="48"/>
      <c r="G35" s="48"/>
      <c r="H35" s="48"/>
      <c r="I35" s="48"/>
      <c r="N35" s="3"/>
    </row>
    <row r="36" spans="1:14" ht="15.75" customHeight="1">
      <c r="A36" s="48"/>
      <c r="B36" s="48"/>
      <c r="C36" s="48"/>
      <c r="D36" s="48"/>
      <c r="E36" s="48"/>
      <c r="F36" s="48"/>
      <c r="G36" s="48"/>
      <c r="H36" s="48"/>
      <c r="I36" s="48"/>
      <c r="N36" s="3"/>
    </row>
    <row r="37" spans="1:14" ht="15.75" customHeight="1">
      <c r="A37" s="9" t="s">
        <v>22</v>
      </c>
      <c r="B37" s="44" t="s">
        <v>30</v>
      </c>
      <c r="C37" s="45"/>
      <c r="D37" s="46"/>
      <c r="E37" s="1" t="s">
        <v>24</v>
      </c>
      <c r="F37" s="47" t="s">
        <v>31</v>
      </c>
      <c r="G37" s="47"/>
      <c r="H37" s="47"/>
      <c r="I37" s="1" t="s">
        <v>24</v>
      </c>
      <c r="N37" s="3"/>
    </row>
    <row r="38" spans="1:14" ht="15.75" customHeight="1">
      <c r="A38" s="1">
        <v>18</v>
      </c>
      <c r="B38" s="44" t="s">
        <v>419</v>
      </c>
      <c r="C38" s="44"/>
      <c r="D38" s="44"/>
      <c r="E38">
        <v>16</v>
      </c>
      <c r="F38" s="44" t="s">
        <v>358</v>
      </c>
      <c r="G38" s="44"/>
      <c r="H38" s="44"/>
      <c r="I38">
        <v>25</v>
      </c>
      <c r="J38">
        <f t="shared" si="2"/>
        <v>0</v>
      </c>
      <c r="K38">
        <f t="shared" si="3"/>
        <v>1</v>
      </c>
      <c r="M38" s="3">
        <f>SUM(E38)/2.8</f>
        <v>5.7142857142857144</v>
      </c>
      <c r="N38" s="3">
        <f>SUM(I38)/2.8</f>
        <v>8.9285714285714288</v>
      </c>
    </row>
    <row r="39" spans="1:14" ht="15.75" customHeight="1">
      <c r="A39" s="1"/>
      <c r="B39" s="44"/>
      <c r="C39" s="45"/>
      <c r="D39" s="46"/>
      <c r="F39" s="44"/>
      <c r="G39" s="45"/>
      <c r="H39" s="46"/>
    </row>
  </sheetData>
  <mergeCells count="62">
    <mergeCell ref="M8:N8"/>
    <mergeCell ref="A1:H2"/>
    <mergeCell ref="A3:G3"/>
    <mergeCell ref="J4:J5"/>
    <mergeCell ref="K4:K5"/>
    <mergeCell ref="M4:M5"/>
    <mergeCell ref="N4:N5"/>
    <mergeCell ref="A6:I7"/>
    <mergeCell ref="J6:J7"/>
    <mergeCell ref="K6:K7"/>
    <mergeCell ref="B8:D8"/>
    <mergeCell ref="F8:H8"/>
    <mergeCell ref="B9:D9"/>
    <mergeCell ref="F9:H9"/>
    <mergeCell ref="B10:D10"/>
    <mergeCell ref="F10:H10"/>
    <mergeCell ref="B11:D11"/>
    <mergeCell ref="F11:H11"/>
    <mergeCell ref="B12:D12"/>
    <mergeCell ref="F12:H12"/>
    <mergeCell ref="B13:D13"/>
    <mergeCell ref="F13:H13"/>
    <mergeCell ref="B14:D14"/>
    <mergeCell ref="F14:H14"/>
    <mergeCell ref="B22:D22"/>
    <mergeCell ref="F22:H22"/>
    <mergeCell ref="B15:D15"/>
    <mergeCell ref="F15:H15"/>
    <mergeCell ref="B16:D16"/>
    <mergeCell ref="F16:H16"/>
    <mergeCell ref="B17:D17"/>
    <mergeCell ref="F17:H17"/>
    <mergeCell ref="A18:I19"/>
    <mergeCell ref="B20:D20"/>
    <mergeCell ref="F20:H20"/>
    <mergeCell ref="B21:D21"/>
    <mergeCell ref="F21:H21"/>
    <mergeCell ref="B23:D23"/>
    <mergeCell ref="F23:H23"/>
    <mergeCell ref="B24:D24"/>
    <mergeCell ref="F24:H24"/>
    <mergeCell ref="B25:D25"/>
    <mergeCell ref="F25:H25"/>
    <mergeCell ref="A35:I36"/>
    <mergeCell ref="A26:I27"/>
    <mergeCell ref="B28:D28"/>
    <mergeCell ref="F28:H28"/>
    <mergeCell ref="B29:D29"/>
    <mergeCell ref="F29:H29"/>
    <mergeCell ref="B30:D30"/>
    <mergeCell ref="F30:H30"/>
    <mergeCell ref="A31:I32"/>
    <mergeCell ref="B33:D33"/>
    <mergeCell ref="F33:H33"/>
    <mergeCell ref="B34:D34"/>
    <mergeCell ref="F34:H34"/>
    <mergeCell ref="B37:D37"/>
    <mergeCell ref="F37:H37"/>
    <mergeCell ref="B38:D38"/>
    <mergeCell ref="F38:H38"/>
    <mergeCell ref="B39:D39"/>
    <mergeCell ref="F39:H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Overview E</vt:lpstr>
      <vt:lpstr>Overview W</vt:lpstr>
      <vt:lpstr>E6 (1)</vt:lpstr>
      <vt:lpstr>W6 (1)</vt:lpstr>
      <vt:lpstr>E6 (2)</vt:lpstr>
      <vt:lpstr>W6 (2)</vt:lpstr>
      <vt:lpstr>W5 (1)</vt:lpstr>
      <vt:lpstr>E5 (1)</vt:lpstr>
      <vt:lpstr>W5 (2)</vt:lpstr>
      <vt:lpstr>E5 (2)</vt:lpstr>
      <vt:lpstr>E4 (1)</vt:lpstr>
      <vt:lpstr>W4 (1)</vt:lpstr>
      <vt:lpstr>E4 (2)</vt:lpstr>
      <vt:lpstr>W4 (2)</vt:lpstr>
      <vt:lpstr>E3 (1)</vt:lpstr>
      <vt:lpstr>W3 (1)</vt:lpstr>
      <vt:lpstr>E3 (2)</vt:lpstr>
      <vt:lpstr>W3 (2)</vt:lpstr>
      <vt:lpstr>E2 (1)</vt:lpstr>
      <vt:lpstr>W2 (1)</vt:lpstr>
      <vt:lpstr>E2 (2)</vt:lpstr>
      <vt:lpstr>W2 (2)</vt:lpstr>
      <vt:lpstr>E1 (1)</vt:lpstr>
      <vt:lpstr>W1 (1)</vt:lpstr>
      <vt:lpstr>E1 (2)</vt:lpstr>
      <vt:lpstr>W1 (2)</vt:lpstr>
      <vt:lpstr>Prototype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Dario Huber</dc:creator>
  <cp:keywords/>
  <dc:description/>
  <cp:lastModifiedBy>Jan Solcani</cp:lastModifiedBy>
  <cp:revision/>
  <dcterms:created xsi:type="dcterms:W3CDTF">2023-11-22T17:25:08Z</dcterms:created>
  <dcterms:modified xsi:type="dcterms:W3CDTF">2025-04-03T23:39:06Z</dcterms:modified>
  <cp:category/>
  <cp:contentStatus/>
</cp:coreProperties>
</file>